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  <sheet name="Sheet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<sst xmlns="http://schemas.openxmlformats.org/spreadsheetml/2006/main" count="1930" uniqueCount="371">
  <si>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</si>
  <si>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</si>
  <si>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</si>
  <si>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</si>
  <si>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</si>
  <si>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</si>
  <si>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</si>
  <si>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</si>
  <si>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</si>
  <si>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</si>
  <si>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</si>
  <si>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</si>
  <si>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</si>
  <si>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</si>
  <si>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</si>
  <si>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</si>
  <si>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</si>
  <si>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</si>
  <si>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</si>
  <si>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</si>
  <si>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</si>
  <si>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</si>
  <si>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</si>
  <si>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</si>
  <si>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</si>
  <si>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</si>
  <si>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</si>
  <si>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</si>
  <si>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</si>
  <si>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</si>
  <si>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</si>
  <si>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</si>
  <si>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</si>
  <si>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</si>
  <si>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</si>
  <si>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</si>
  <si>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</si>
  <si>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</si>
  <si>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</si>
  <si>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</si>
  <si>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</si>
  <si>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</si>
  <si>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</si>
  <si>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</si>
  <si>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</si>
  <si>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</si>
  <si>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</si>
  <si>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</si>
  <si>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</si>
  <si>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</si>
  <si>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</si>
  <si>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</si>
  <si>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</si>
  <si>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</si>
  <si>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</si>
  <si>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</si>
  <si>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</si>
  <si>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</si>
  <si>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</si>
  <si>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</si>
  <si>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</si>
  <si>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</si>
  <si>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</si>
  <si>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</si>
  <si>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</si>
  <si>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</si>
  <si>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</si>
  <si>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</si>
  <si>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</si>
  <si>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</si>
  <si>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</si>
  <si>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</si>
  <si>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</si>
  <si>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</si>
  <si>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</si>
  <si>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</si>
  <si>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</si>
  <si>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</si>
  <si>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</si>
  <si>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</si>
  <si>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</si>
  <si>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</si>
  <si>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</si>
  <si>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</si>
  <si>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</si>
  <si>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</si>
  <si>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</si>
  <si>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</si>
  <si>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</si>
  <si>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</si>
  <si>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</si>
  <si>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</si>
  <si>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</si>
  <si>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</si>
  <si>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</si>
  <si>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</si>
  <si>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</si>
  <si>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</si>
  <si>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</si>
  <si>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</si>
  <si>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</si>
  <si>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</si>
  <si>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</si>
  <si>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</si>
  <si>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</si>
  <si>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</si>
  <si>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</si>
  <si>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</si>
  <si>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</si>
  <si>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</si>
  <si>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</si>
  <si>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</si>
  <si>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</si>
  <si>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</si>
  <si>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</si>
  <si>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</si>
  <si>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</si>
  <si>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</si>
  <si>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</si>
  <si>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</si>
  <si>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</si>
  <si>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</si>
  <si>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</si>
  <si>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</si>
  <si>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</si>
  <si>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</si>
  <si>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</si>
  <si>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</si>
  <si>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</si>
  <si>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</si>
  <si>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</si>
  <si>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</si>
  <si>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</si>
  <si>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</si>
  <si>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</si>
  <si>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</si>
  <si>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</si>
  <si>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</si>
  <si>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</si>
  <si>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</si>
  <si>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</si>
  <si>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</si>
  <si>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</si>
  <si>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</si>
  <si>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</si>
  <si>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</si>
  <si>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</si>
  <si>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</si>
  <si>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</si>
  <si>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</si>
  <si>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</si>
  <si>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</si>
  <si>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</si>
  <si>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</si>
  <si>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</si>
  <si>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</si>
  <si>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</si>
  <si>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</si>
  <si>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</si>
  <si>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</si>
  <si>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</si>
  <si>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</si>
  <si>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</si>
  <si>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</si>
  <si>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</si>
  <si>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</si>
  <si>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</si>
  <si>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</si>
  <si>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</si>
  <si>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</si>
  <si>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</si>
  <si>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</si>
  <si>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</si>
  <si>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</si>
  <si>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</si>
  <si>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</si>
  <si>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</si>
  <si>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</si>
  <si>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</si>
  <si>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</si>
  <si>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</si>
  <si>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</si>
  <si>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</si>
  <si>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</si>
  <si>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</si>
  <si>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</si>
  <si>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</si>
  <si>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</si>
  <si>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</si>
  <si>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</si>
  <si>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</si>
  <si>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</si>
  <si>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</si>
  <si>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</si>
  <si>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</si>
  <si>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</si>
  <si>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</si>
  <si>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</si>
  <si>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</si>
  <si>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</si>
  <si>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</si>
  <si>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</si>
  <si>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</si>
  <si>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</si>
  <si>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</si>
  <si>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</si>
  <si>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</si>
  <si>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</si>
  <si>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</si>
  <si>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</si>
  <si>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</si>
  <si>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</si>
  <si>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</si>
  <si>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</si>
  <si>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</si>
  <si>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</si>
  <si>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</si>
  <si>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</si>
  <si>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</si>
  <si>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</si>
  <si>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</si>
  <si>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</si>
  <si>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</si>
  <si>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</si>
  <si>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</si>
  <si>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</si>
  <si>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</si>
  <si>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</si>
  <si>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</si>
  <si>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</si>
  <si>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</si>
  <si>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</si>
  <si>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</si>
  <si>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</si>
  <si>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</si>
  <si>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</si>
  <si>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</si>
  <si>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</si>
  <si>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</si>
  <si>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</si>
  <si>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</si>
  <si>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</si>
  <si>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</si>
  <si>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</si>
  <si>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</si>
  <si>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</si>
  <si>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</si>
  <si>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</si>
  <si>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</si>
  <si>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</si>
  <si>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</si>
  <si>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</si>
  <si>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</si>
  <si>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</si>
  <si>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</si>
  <si>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</si>
  <si>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</si>
  <si>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</si>
  <si>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</si>
  <si>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</si>
  <si>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</si>
  <si>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</si>
  <si>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</si>
  <si>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</si>
  <si>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</si>
  <si>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</si>
  <si>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</si>
  <si>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</si>
  <si>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</si>
  <si>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</si>
  <si>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</si>
  <si>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</si>
  <si>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</si>
  <si>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</si>
  <si>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</si>
  <si>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</si>
  <si>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</si>
  <si>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</si>
  <si>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</si>
  <si>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</si>
  <si>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</si>
  <si>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</si>
  <si>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</si>
  <si>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</si>
  <si>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</si>
  <si>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</si>
  <si>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</si>
  <si>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</si>
  <si>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</si>
  <si>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</si>
  <si>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</si>
  <si>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</si>
  <si>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</si>
  <si>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</si>
  <si>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</si>
  <si>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</si>
  <si>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</si>
  <si>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</si>
  <si>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</si>
  <si>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</si>
  <si>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</si>
  <si>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</si>
  <si>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</si>
  <si>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</si>
  <si>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</si>
  <si>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</si>
  <si>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</si>
  <si>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</si>
  <si>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</si>
  <si>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</si>
  <si>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</si>
  <si>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</si>
  <si>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</si>
  <si>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</si>
  <si>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</si>
  <si>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</si>
  <si>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</si>
  <si>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</si>
  <si>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</si>
  <si>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</si>
  <si>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</si>
  <si>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</si>
  <si>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</si>
  <si>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</si>
  <si>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</si>
  <si>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</si>
  <si>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</si>
  <si>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</si>
  <si>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</si>
  <si>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</si>
  <si>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</si>
  <si>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</si>
  <si>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</si>
  <si>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</si>
  <si>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ПРОЕКТ!</t>
  </si>
  <si>
    <t>2 2 282</t>
  </si>
  <si>
    <t>Придобиване на материални активи</t>
  </si>
  <si>
    <t>ДД</t>
  </si>
  <si>
    <t>О-на</t>
  </si>
  <si>
    <t>ОбС</t>
  </si>
  <si>
    <t>ОбД</t>
  </si>
  <si>
    <t>дд</t>
  </si>
  <si>
    <t>од</t>
  </si>
  <si>
    <t>Отбрана</t>
  </si>
  <si>
    <t>Образов</t>
  </si>
  <si>
    <t>Здраве</t>
  </si>
  <si>
    <t>Соц.гр</t>
  </si>
  <si>
    <t>БКС</t>
  </si>
  <si>
    <t>Поч.дело</t>
  </si>
  <si>
    <t>Ик.дей.у</t>
  </si>
  <si>
    <t>42-00</t>
  </si>
  <si>
    <t>sg</t>
  </si>
  <si>
    <t>Община</t>
  </si>
  <si>
    <t>10=11</t>
  </si>
  <si>
    <t>10=12</t>
  </si>
  <si>
    <t>10=13</t>
  </si>
  <si>
    <t>10=14</t>
  </si>
  <si>
    <t>10=15</t>
  </si>
  <si>
    <t>10=16</t>
  </si>
  <si>
    <t>10=20</t>
  </si>
  <si>
    <t>10=51</t>
  </si>
  <si>
    <t>10=62</t>
  </si>
  <si>
    <t>Образо.</t>
  </si>
  <si>
    <t>здраве</t>
  </si>
  <si>
    <t>СГ</t>
  </si>
  <si>
    <t>ВИК</t>
  </si>
  <si>
    <t>osv</t>
  </si>
  <si>
    <t xml:space="preserve">БЮДЖЕТ 2024 г. </t>
  </si>
  <si>
    <t xml:space="preserve"> -ПРИХОДИ ОТ ДИВИДЕНТИ</t>
  </si>
  <si>
    <t>24-07</t>
  </si>
  <si>
    <t>7Х16744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</si>
</sst>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</cellStyleXfs>
  <cellXfs count="6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2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43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1" fontId="23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4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49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3" fontId="62" fillId="33" borderId="10" xfId="59" applyNumberFormat="1" applyFont="1" applyFill="1" applyBorder="1" applyProtection="1">
      <alignment/>
      <protection hidden="1"/>
    </xf>
    <xf numFmtId="3" fontId="62" fillId="33" borderId="11" xfId="59" applyNumberFormat="1" applyFont="1" applyFill="1" applyBorder="1" applyProtection="1">
      <alignment/>
      <protection hidden="1"/>
    </xf>
    <xf numFmtId="0" fontId="63" fillId="33" borderId="10" xfId="0" applyFont="1" applyFill="1" applyBorder="1" applyAlignment="1">
      <alignment/>
    </xf>
    <xf numFmtId="3" fontId="63" fillId="33" borderId="10" xfId="59" applyNumberFormat="1" applyFont="1" applyFill="1" applyBorder="1" applyProtection="1">
      <alignment/>
      <protection hidden="1"/>
    </xf>
    <xf numFmtId="3" fontId="63" fillId="33" borderId="10" xfId="60" applyNumberFormat="1" applyFont="1" applyFill="1" applyBorder="1" applyProtection="1">
      <alignment/>
      <protection hidden="1"/>
    </xf>
    <xf numFmtId="3" fontId="63" fillId="33" borderId="11" xfId="60" applyNumberFormat="1" applyFont="1" applyFill="1" applyBorder="1" applyProtection="1">
      <alignment/>
      <protection hidden="1"/>
    </xf>
    <xf numFmtId="3" fontId="62" fillId="33" borderId="10" xfId="60" applyNumberFormat="1" applyFont="1" applyFill="1" applyBorder="1" applyProtection="1">
      <alignment/>
      <protection hidden="1"/>
    </xf>
    <xf numFmtId="3" fontId="62" fillId="33" borderId="11" xfId="60" applyNumberFormat="1" applyFont="1" applyFill="1" applyBorder="1" applyProtection="1">
      <alignment/>
      <protection hidden="1"/>
    </xf>
    <xf numFmtId="3" fontId="62" fillId="33" borderId="11" xfId="61" applyNumberFormat="1" applyFont="1" applyFill="1" applyBorder="1" applyProtection="1">
      <alignment/>
      <protection hidden="1"/>
    </xf>
    <xf numFmtId="3" fontId="62" fillId="33" borderId="10" xfId="61" applyNumberFormat="1" applyFont="1" applyFill="1" applyBorder="1" applyProtection="1">
      <alignment/>
      <protection hidden="1"/>
    </xf>
    <xf numFmtId="3" fontId="63" fillId="33" borderId="11" xfId="61" applyNumberFormat="1" applyFont="1" applyFill="1" applyBorder="1" applyProtection="1">
      <alignment/>
      <protection hidden="1"/>
    </xf>
    <xf numFmtId="3" fontId="63" fillId="33" borderId="10" xfId="61" applyNumberFormat="1" applyFont="1" applyFill="1" applyBorder="1" applyProtection="1">
      <alignment/>
      <protection hidden="1"/>
    </xf>
    <xf numFmtId="3" fontId="63" fillId="33" borderId="11" xfId="62" applyNumberFormat="1" applyFont="1" applyFill="1" applyBorder="1" applyProtection="1">
      <alignment/>
      <protection hidden="1"/>
    </xf>
    <xf numFmtId="3" fontId="63" fillId="33" borderId="10" xfId="62" applyNumberFormat="1" applyFont="1" applyFill="1" applyBorder="1" applyProtection="1">
      <alignment/>
      <protection hidden="1"/>
    </xf>
    <xf numFmtId="3" fontId="62" fillId="33" borderId="11" xfId="62" applyNumberFormat="1" applyFont="1" applyFill="1" applyBorder="1" applyProtection="1">
      <alignment/>
      <protection hidden="1"/>
    </xf>
    <xf numFmtId="3" fontId="62" fillId="33" borderId="10" xfId="62" applyNumberFormat="1" applyFont="1" applyFill="1" applyBorder="1" applyProtection="1">
      <alignment/>
      <protection hidden="1"/>
    </xf>
    <xf numFmtId="3" fontId="63" fillId="33" borderId="11" xfId="33" applyNumberFormat="1" applyFont="1" applyFill="1" applyBorder="1" applyProtection="1">
      <alignment/>
      <protection hidden="1"/>
    </xf>
    <xf numFmtId="3" fontId="62" fillId="33" borderId="11" xfId="33" applyNumberFormat="1" applyFont="1" applyFill="1" applyBorder="1" applyProtection="1">
      <alignment/>
      <protection hidden="1"/>
    </xf>
    <xf numFmtId="3" fontId="63" fillId="33" borderId="10" xfId="33" applyNumberFormat="1" applyFont="1" applyFill="1" applyBorder="1" applyProtection="1">
      <alignment/>
      <protection hidden="1"/>
    </xf>
    <xf numFmtId="3" fontId="62" fillId="33" borderId="10" xfId="33" applyNumberFormat="1" applyFont="1" applyFill="1" applyBorder="1" applyProtection="1">
      <alignment/>
      <protection hidden="1"/>
    </xf>
    <xf numFmtId="3" fontId="63" fillId="33" borderId="10" xfId="34" applyNumberFormat="1" applyFont="1" applyFill="1" applyBorder="1" applyProtection="1">
      <alignment/>
      <protection hidden="1"/>
    </xf>
    <xf numFmtId="3" fontId="63" fillId="33" borderId="11" xfId="34" applyNumberFormat="1" applyFont="1" applyFill="1" applyBorder="1" applyProtection="1">
      <alignment/>
      <protection hidden="1"/>
    </xf>
    <xf numFmtId="3" fontId="62" fillId="33" borderId="10" xfId="34" applyNumberFormat="1" applyFont="1" applyFill="1" applyBorder="1" applyProtection="1">
      <alignment/>
      <protection hidden="1"/>
    </xf>
    <xf numFmtId="3" fontId="62" fillId="33" borderId="11" xfId="34" applyNumberFormat="1" applyFont="1" applyFill="1" applyBorder="1" applyProtection="1">
      <alignment/>
      <protection hidden="1"/>
    </xf>
    <xf numFmtId="3" fontId="63" fillId="33" borderId="10" xfId="35" applyNumberFormat="1" applyFont="1" applyFill="1" applyBorder="1" applyProtection="1">
      <alignment/>
      <protection hidden="1"/>
    </xf>
    <xf numFmtId="3" fontId="63" fillId="33" borderId="11" xfId="35" applyNumberFormat="1" applyFont="1" applyFill="1" applyBorder="1" applyProtection="1">
      <alignment/>
      <protection hidden="1"/>
    </xf>
    <xf numFmtId="3" fontId="62" fillId="33" borderId="10" xfId="35" applyNumberFormat="1" applyFont="1" applyFill="1" applyBorder="1" applyProtection="1">
      <alignment/>
      <protection hidden="1"/>
    </xf>
    <xf numFmtId="3" fontId="62" fillId="33" borderId="11" xfId="35" applyNumberFormat="1" applyFont="1" applyFill="1" applyBorder="1" applyProtection="1">
      <alignment/>
      <protection hidden="1"/>
    </xf>
    <xf numFmtId="3" fontId="63" fillId="33" borderId="10" xfId="36" applyNumberFormat="1" applyFont="1" applyFill="1" applyBorder="1" applyProtection="1">
      <alignment/>
      <protection hidden="1"/>
    </xf>
    <xf numFmtId="3" fontId="63" fillId="33" borderId="11" xfId="36" applyNumberFormat="1" applyFont="1" applyFill="1" applyBorder="1" applyProtection="1">
      <alignment/>
      <protection hidden="1"/>
    </xf>
    <xf numFmtId="3" fontId="62" fillId="33" borderId="10" xfId="36" applyNumberFormat="1" applyFont="1" applyFill="1" applyBorder="1" applyProtection="1">
      <alignment/>
      <protection hidden="1"/>
    </xf>
    <xf numFmtId="3" fontId="62" fillId="33" borderId="11" xfId="36" applyNumberFormat="1" applyFont="1" applyFill="1" applyBorder="1" applyProtection="1">
      <alignment/>
      <protection hidden="1"/>
    </xf>
    <xf numFmtId="3" fontId="63" fillId="33" borderId="10" xfId="37" applyNumberFormat="1" applyFont="1" applyFill="1" applyBorder="1" applyProtection="1">
      <alignment/>
      <protection hidden="1"/>
    </xf>
    <xf numFmtId="3" fontId="63" fillId="33" borderId="11" xfId="37" applyNumberFormat="1" applyFont="1" applyFill="1" applyBorder="1" applyProtection="1">
      <alignment/>
      <protection hidden="1"/>
    </xf>
    <xf numFmtId="3" fontId="62" fillId="33" borderId="10" xfId="37" applyNumberFormat="1" applyFont="1" applyFill="1" applyBorder="1" applyProtection="1">
      <alignment/>
      <protection hidden="1"/>
    </xf>
    <xf numFmtId="3" fontId="62" fillId="33" borderId="11" xfId="37" applyNumberFormat="1" applyFont="1" applyFill="1" applyBorder="1" applyProtection="1">
      <alignment/>
      <protection hidden="1"/>
    </xf>
    <xf numFmtId="3" fontId="63" fillId="33" borderId="10" xfId="38" applyNumberFormat="1" applyFont="1" applyFill="1" applyBorder="1" applyProtection="1">
      <alignment/>
      <protection hidden="1"/>
    </xf>
    <xf numFmtId="3" fontId="63" fillId="33" borderId="11" xfId="38" applyNumberFormat="1" applyFont="1" applyFill="1" applyBorder="1" applyProtection="1">
      <alignment/>
      <protection hidden="1"/>
    </xf>
    <xf numFmtId="3" fontId="62" fillId="33" borderId="11" xfId="38" applyNumberFormat="1" applyFont="1" applyFill="1" applyBorder="1" applyProtection="1">
      <alignment/>
      <protection hidden="1"/>
    </xf>
    <xf numFmtId="3" fontId="63" fillId="33" borderId="11" xfId="39" applyNumberFormat="1" applyFont="1" applyFill="1" applyBorder="1" applyProtection="1">
      <alignment/>
      <protection hidden="1"/>
    </xf>
    <xf numFmtId="3" fontId="62" fillId="33" borderId="10" xfId="39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 hidden="1"/>
    </xf>
    <xf numFmtId="3" fontId="63" fillId="33" borderId="11" xfId="39" applyNumberFormat="1" applyFont="1" applyFill="1" applyBorder="1" applyProtection="1">
      <alignment/>
      <protection/>
    </xf>
    <xf numFmtId="3" fontId="63" fillId="33" borderId="10" xfId="41" applyNumberFormat="1" applyFont="1" applyFill="1" applyBorder="1" applyProtection="1">
      <alignment/>
      <protection hidden="1"/>
    </xf>
    <xf numFmtId="3" fontId="63" fillId="33" borderId="11" xfId="41" applyNumberFormat="1" applyFont="1" applyFill="1" applyBorder="1" applyProtection="1">
      <alignment/>
      <protection hidden="1"/>
    </xf>
    <xf numFmtId="3" fontId="62" fillId="33" borderId="10" xfId="41" applyNumberFormat="1" applyFont="1" applyFill="1" applyBorder="1" applyProtection="1">
      <alignment/>
      <protection hidden="1"/>
    </xf>
    <xf numFmtId="3" fontId="63" fillId="33" borderId="10" xfId="42" applyNumberFormat="1" applyFont="1" applyFill="1" applyBorder="1" applyProtection="1">
      <alignment/>
      <protection hidden="1"/>
    </xf>
    <xf numFmtId="3" fontId="63" fillId="33" borderId="11" xfId="42" applyNumberFormat="1" applyFont="1" applyFill="1" applyBorder="1" applyProtection="1">
      <alignment/>
      <protection hidden="1"/>
    </xf>
    <xf numFmtId="3" fontId="62" fillId="33" borderId="10" xfId="42" applyNumberFormat="1" applyFont="1" applyFill="1" applyBorder="1" applyProtection="1">
      <alignment/>
      <protection hidden="1"/>
    </xf>
    <xf numFmtId="3" fontId="62" fillId="33" borderId="11" xfId="42" applyNumberFormat="1" applyFont="1" applyFill="1" applyBorder="1" applyProtection="1">
      <alignment/>
      <protection hidden="1"/>
    </xf>
    <xf numFmtId="3" fontId="62" fillId="33" borderId="10" xfId="44" applyNumberFormat="1" applyFont="1" applyFill="1" applyBorder="1" applyProtection="1">
      <alignment/>
      <protection hidden="1"/>
    </xf>
    <xf numFmtId="3" fontId="62" fillId="33" borderId="11" xfId="44" applyNumberFormat="1" applyFont="1" applyFill="1" applyBorder="1" applyProtection="1">
      <alignment/>
      <protection hidden="1"/>
    </xf>
    <xf numFmtId="3" fontId="63" fillId="33" borderId="10" xfId="44" applyNumberFormat="1" applyFont="1" applyFill="1" applyBorder="1" applyProtection="1">
      <alignment/>
      <protection hidden="1"/>
    </xf>
    <xf numFmtId="3" fontId="63" fillId="33" borderId="11" xfId="44" applyNumberFormat="1" applyFont="1" applyFill="1" applyBorder="1" applyProtection="1">
      <alignment/>
      <protection hidden="1"/>
    </xf>
    <xf numFmtId="3" fontId="63" fillId="33" borderId="10" xfId="45" applyNumberFormat="1" applyFont="1" applyFill="1" applyBorder="1" applyProtection="1">
      <alignment/>
      <protection hidden="1"/>
    </xf>
    <xf numFmtId="3" fontId="63" fillId="33" borderId="11" xfId="45" applyNumberFormat="1" applyFont="1" applyFill="1" applyBorder="1" applyProtection="1">
      <alignment/>
      <protection hidden="1"/>
    </xf>
    <xf numFmtId="3" fontId="62" fillId="33" borderId="10" xfId="45" applyNumberFormat="1" applyFont="1" applyFill="1" applyBorder="1" applyProtection="1">
      <alignment/>
      <protection hidden="1"/>
    </xf>
    <xf numFmtId="3" fontId="62" fillId="33" borderId="11" xfId="45" applyNumberFormat="1" applyFont="1" applyFill="1" applyBorder="1" applyProtection="1">
      <alignment/>
      <protection hidden="1"/>
    </xf>
    <xf numFmtId="3" fontId="63" fillId="33" borderId="10" xfId="46" applyNumberFormat="1" applyFont="1" applyFill="1" applyBorder="1" applyProtection="1">
      <alignment/>
      <protection hidden="1"/>
    </xf>
    <xf numFmtId="3" fontId="63" fillId="33" borderId="11" xfId="46" applyNumberFormat="1" applyFont="1" applyFill="1" applyBorder="1" applyProtection="1">
      <alignment/>
      <protection hidden="1"/>
    </xf>
    <xf numFmtId="3" fontId="62" fillId="33" borderId="10" xfId="46" applyNumberFormat="1" applyFont="1" applyFill="1" applyBorder="1" applyProtection="1">
      <alignment/>
      <protection hidden="1"/>
    </xf>
    <xf numFmtId="3" fontId="63" fillId="33" borderId="10" xfId="47" applyNumberFormat="1" applyFont="1" applyFill="1" applyBorder="1" applyProtection="1">
      <alignment/>
      <protection hidden="1"/>
    </xf>
    <xf numFmtId="3" fontId="63" fillId="33" borderId="11" xfId="47" applyNumberFormat="1" applyFont="1" applyFill="1" applyBorder="1" applyProtection="1">
      <alignment/>
      <protection hidden="1"/>
    </xf>
    <xf numFmtId="3" fontId="62" fillId="33" borderId="10" xfId="47" applyNumberFormat="1" applyFont="1" applyFill="1" applyBorder="1" applyProtection="1">
      <alignment/>
      <protection hidden="1"/>
    </xf>
    <xf numFmtId="3" fontId="62" fillId="33" borderId="11" xfId="47" applyNumberFormat="1" applyFont="1" applyFill="1" applyBorder="1" applyProtection="1">
      <alignment/>
      <protection hidden="1"/>
    </xf>
    <xf numFmtId="3" fontId="63" fillId="33" borderId="10" xfId="48" applyNumberFormat="1" applyFont="1" applyFill="1" applyBorder="1" applyProtection="1">
      <alignment/>
      <protection hidden="1"/>
    </xf>
    <xf numFmtId="3" fontId="63" fillId="33" borderId="11" xfId="48" applyNumberFormat="1" applyFont="1" applyFill="1" applyBorder="1" applyProtection="1">
      <alignment/>
      <protection hidden="1"/>
    </xf>
    <xf numFmtId="3" fontId="62" fillId="33" borderId="10" xfId="48" applyNumberFormat="1" applyFont="1" applyFill="1" applyBorder="1" applyProtection="1">
      <alignment/>
      <protection hidden="1"/>
    </xf>
    <xf numFmtId="3" fontId="62" fillId="33" borderId="11" xfId="48" applyNumberFormat="1" applyFont="1" applyFill="1" applyBorder="1" applyProtection="1">
      <alignment/>
      <protection hidden="1"/>
    </xf>
    <xf numFmtId="3" fontId="63" fillId="33" borderId="10" xfId="49" applyNumberFormat="1" applyFont="1" applyFill="1" applyBorder="1" applyProtection="1">
      <alignment/>
      <protection hidden="1"/>
    </xf>
    <xf numFmtId="3" fontId="63" fillId="33" borderId="11" xfId="49" applyNumberFormat="1" applyFont="1" applyFill="1" applyBorder="1" applyProtection="1">
      <alignment/>
      <protection hidden="1"/>
    </xf>
    <xf numFmtId="3" fontId="62" fillId="33" borderId="10" xfId="49" applyNumberFormat="1" applyFont="1" applyFill="1" applyBorder="1" applyProtection="1">
      <alignment/>
      <protection hidden="1"/>
    </xf>
    <xf numFmtId="3" fontId="62" fillId="33" borderId="11" xfId="49" applyNumberFormat="1" applyFont="1" applyFill="1" applyBorder="1" applyProtection="1">
      <alignment/>
      <protection hidden="1"/>
    </xf>
    <xf numFmtId="3" fontId="63" fillId="33" borderId="10" xfId="50" applyNumberFormat="1" applyFont="1" applyFill="1" applyBorder="1" applyProtection="1">
      <alignment/>
      <protection hidden="1"/>
    </xf>
    <xf numFmtId="3" fontId="63" fillId="33" borderId="11" xfId="50" applyNumberFormat="1" applyFont="1" applyFill="1" applyBorder="1" applyProtection="1">
      <alignment/>
      <protection hidden="1"/>
    </xf>
    <xf numFmtId="3" fontId="62" fillId="33" borderId="10" xfId="50" applyNumberFormat="1" applyFont="1" applyFill="1" applyBorder="1" applyProtection="1">
      <alignment/>
      <protection hidden="1"/>
    </xf>
    <xf numFmtId="3" fontId="62" fillId="33" borderId="11" xfId="50" applyNumberFormat="1" applyFont="1" applyFill="1" applyBorder="1" applyProtection="1">
      <alignment/>
      <protection hidden="1"/>
    </xf>
    <xf numFmtId="3" fontId="63" fillId="33" borderId="10" xfId="51" applyNumberFormat="1" applyFont="1" applyFill="1" applyBorder="1" applyProtection="1">
      <alignment/>
      <protection hidden="1"/>
    </xf>
    <xf numFmtId="3" fontId="63" fillId="33" borderId="11" xfId="51" applyNumberFormat="1" applyFont="1" applyFill="1" applyBorder="1" applyProtection="1">
      <alignment/>
      <protection hidden="1"/>
    </xf>
    <xf numFmtId="3" fontId="62" fillId="33" borderId="10" xfId="51" applyNumberFormat="1" applyFont="1" applyFill="1" applyBorder="1" applyProtection="1">
      <alignment/>
      <protection hidden="1"/>
    </xf>
    <xf numFmtId="3" fontId="62" fillId="33" borderId="11" xfId="51" applyNumberFormat="1" applyFont="1" applyFill="1" applyBorder="1" applyProtection="1">
      <alignment/>
      <protection hidden="1"/>
    </xf>
    <xf numFmtId="3" fontId="63" fillId="33" borderId="10" xfId="52" applyNumberFormat="1" applyFont="1" applyFill="1" applyBorder="1" applyProtection="1">
      <alignment/>
      <protection hidden="1"/>
    </xf>
    <xf numFmtId="3" fontId="63" fillId="33" borderId="11" xfId="52" applyNumberFormat="1" applyFont="1" applyFill="1" applyBorder="1" applyProtection="1">
      <alignment/>
      <protection hidden="1"/>
    </xf>
    <xf numFmtId="3" fontId="62" fillId="33" borderId="10" xfId="52" applyNumberFormat="1" applyFont="1" applyFill="1" applyBorder="1" applyProtection="1">
      <alignment/>
      <protection hidden="1"/>
    </xf>
    <xf numFmtId="3" fontId="62" fillId="33" borderId="11" xfId="52" applyNumberFormat="1" applyFont="1" applyFill="1" applyBorder="1" applyProtection="1">
      <alignment/>
      <protection hidden="1"/>
    </xf>
    <xf numFmtId="3" fontId="63" fillId="33" borderId="10" xfId="53" applyNumberFormat="1" applyFont="1" applyFill="1" applyBorder="1" applyProtection="1">
      <alignment/>
      <protection hidden="1"/>
    </xf>
    <xf numFmtId="3" fontId="63" fillId="33" borderId="11" xfId="53" applyNumberFormat="1" applyFont="1" applyFill="1" applyBorder="1" applyProtection="1">
      <alignment/>
      <protection hidden="1"/>
    </xf>
    <xf numFmtId="3" fontId="62" fillId="33" borderId="10" xfId="53" applyNumberFormat="1" applyFont="1" applyFill="1" applyBorder="1" applyProtection="1">
      <alignment/>
      <protection hidden="1"/>
    </xf>
    <xf numFmtId="3" fontId="62" fillId="33" borderId="11" xfId="53" applyNumberFormat="1" applyFont="1" applyFill="1" applyBorder="1" applyProtection="1">
      <alignment/>
      <protection hidden="1"/>
    </xf>
    <xf numFmtId="3" fontId="63" fillId="33" borderId="10" xfId="55" applyNumberFormat="1" applyFont="1" applyFill="1" applyBorder="1" applyProtection="1">
      <alignment/>
      <protection hidden="1"/>
    </xf>
    <xf numFmtId="3" fontId="63" fillId="33" borderId="11" xfId="55" applyNumberFormat="1" applyFont="1" applyFill="1" applyBorder="1" applyProtection="1">
      <alignment/>
      <protection hidden="1"/>
    </xf>
    <xf numFmtId="3" fontId="62" fillId="33" borderId="10" xfId="55" applyNumberFormat="1" applyFont="1" applyFill="1" applyBorder="1" applyProtection="1">
      <alignment/>
      <protection hidden="1"/>
    </xf>
    <xf numFmtId="3" fontId="62" fillId="33" borderId="11" xfId="55" applyNumberFormat="1" applyFont="1" applyFill="1" applyBorder="1" applyProtection="1">
      <alignment/>
      <protection hidden="1"/>
    </xf>
    <xf numFmtId="3" fontId="62" fillId="33" borderId="10" xfId="56" applyNumberFormat="1" applyFont="1" applyFill="1" applyBorder="1" applyProtection="1">
      <alignment/>
      <protection hidden="1"/>
    </xf>
    <xf numFmtId="3" fontId="63" fillId="33" borderId="10" xfId="56" applyNumberFormat="1" applyFont="1" applyFill="1" applyBorder="1" applyProtection="1">
      <alignment/>
      <protection hidden="1"/>
    </xf>
    <xf numFmtId="3" fontId="63" fillId="33" borderId="11" xfId="56" applyNumberFormat="1" applyFont="1" applyFill="1" applyBorder="1" applyProtection="1">
      <alignment/>
      <protection hidden="1"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60" applyNumberFormat="1" applyFont="1" applyFill="1" applyBorder="1" applyProtection="1">
      <alignment/>
      <protection hidden="1"/>
    </xf>
    <xf numFmtId="3" fontId="6" fillId="33" borderId="11" xfId="60" applyNumberFormat="1" applyFont="1" applyFill="1" applyBorder="1" applyProtection="1">
      <alignment/>
      <protection hidden="1"/>
    </xf>
    <xf numFmtId="3" fontId="6" fillId="33" borderId="11" xfId="62" applyNumberFormat="1" applyFont="1" applyFill="1" applyBorder="1" applyProtection="1">
      <alignment/>
      <protection hidden="1"/>
    </xf>
    <xf numFmtId="3" fontId="6" fillId="33" borderId="10" xfId="62" applyNumberFormat="1" applyFont="1" applyFill="1" applyBorder="1" applyProtection="1">
      <alignment/>
      <protection hidden="1"/>
    </xf>
    <xf numFmtId="3" fontId="4" fillId="33" borderId="11" xfId="62" applyNumberFormat="1" applyFont="1" applyFill="1" applyBorder="1" applyProtection="1">
      <alignment/>
      <protection hidden="1"/>
    </xf>
    <xf numFmtId="3" fontId="6" fillId="33" borderId="10" xfId="61" applyNumberFormat="1" applyFont="1" applyFill="1" applyBorder="1" applyProtection="1">
      <alignment/>
      <protection hidden="1"/>
    </xf>
    <xf numFmtId="3" fontId="6" fillId="33" borderId="11" xfId="61" applyNumberFormat="1" applyFont="1" applyFill="1" applyBorder="1" applyProtection="1">
      <alignment/>
      <protection hidden="1"/>
    </xf>
    <xf numFmtId="3" fontId="4" fillId="33" borderId="11" xfId="61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3" fontId="6" fillId="33" borderId="11" xfId="33" applyNumberFormat="1" applyFont="1" applyFill="1" applyBorder="1" applyProtection="1">
      <alignment/>
      <protection hidden="1"/>
    </xf>
    <xf numFmtId="3" fontId="4" fillId="33" borderId="11" xfId="33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1" xfId="41" applyNumberFormat="1" applyFont="1" applyFill="1" applyBorder="1" applyProtection="1">
      <alignment/>
      <protection hidden="1"/>
    </xf>
    <xf numFmtId="3" fontId="6" fillId="33" borderId="11" xfId="41" applyNumberFormat="1" applyFont="1" applyFill="1" applyBorder="1" applyProtection="1">
      <alignment/>
      <protection hidden="1"/>
    </xf>
    <xf numFmtId="1" fontId="25" fillId="33" borderId="10" xfId="41" applyNumberFormat="1" applyFont="1" applyFill="1" applyBorder="1" applyAlignment="1" applyProtection="1">
      <alignment horizontal="justify" vertical="top"/>
      <protection/>
    </xf>
    <xf numFmtId="3" fontId="4" fillId="33" borderId="10" xfId="42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6" fillId="33" borderId="11" xfId="53" applyNumberFormat="1" applyFont="1" applyFill="1" applyBorder="1" applyProtection="1">
      <alignment/>
      <protection hidden="1"/>
    </xf>
    <xf numFmtId="3" fontId="4" fillId="33" borderId="11" xfId="53" applyNumberFormat="1" applyFont="1" applyFill="1" applyBorder="1" applyProtection="1">
      <alignment/>
      <protection hidden="1"/>
    </xf>
    <xf numFmtId="3" fontId="4" fillId="33" borderId="11" xfId="55" applyNumberFormat="1" applyFont="1" applyFill="1" applyBorder="1" applyProtection="1">
      <alignment/>
      <protection hidden="1"/>
    </xf>
    <xf numFmtId="3" fontId="6" fillId="33" borderId="11" xfId="55" applyNumberFormat="1" applyFont="1" applyFill="1" applyBorder="1" applyProtection="1">
      <alignment/>
      <protection hidden="1"/>
    </xf>
    <xf numFmtId="3" fontId="6" fillId="33" borderId="11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4" fillId="33" borderId="11" xfId="46" applyNumberFormat="1" applyFont="1" applyFill="1" applyBorder="1" applyProtection="1">
      <alignment/>
      <protection hidden="1"/>
    </xf>
    <xf numFmtId="3" fontId="6" fillId="33" borderId="11" xfId="46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3" fontId="6" fillId="33" borderId="11" xfId="47" applyNumberFormat="1" applyFont="1" applyFill="1" applyBorder="1" applyProtection="1">
      <alignment/>
      <protection hidden="1"/>
    </xf>
    <xf numFmtId="3" fontId="4" fillId="33" borderId="11" xfId="45" applyNumberFormat="1" applyFont="1" applyFill="1" applyBorder="1" applyProtection="1">
      <alignment/>
      <protection hidden="1"/>
    </xf>
    <xf numFmtId="3" fontId="6" fillId="33" borderId="11" xfId="45" applyNumberFormat="1" applyFont="1" applyFill="1" applyBorder="1" applyProtection="1">
      <alignment/>
      <protection hidden="1"/>
    </xf>
    <xf numFmtId="3" fontId="4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59" fillId="0" borderId="10" xfId="0" applyFont="1" applyBorder="1" applyAlignment="1">
      <alignment/>
    </xf>
    <xf numFmtId="0" fontId="64" fillId="0" borderId="10" xfId="0" applyFont="1" applyBorder="1" applyAlignment="1">
      <alignment/>
    </xf>
    <xf numFmtId="3" fontId="4" fillId="33" borderId="10" xfId="33" applyNumberFormat="1" applyFont="1" applyFill="1" applyBorder="1" applyProtection="1">
      <alignment/>
      <protection hidden="1"/>
    </xf>
    <xf numFmtId="3" fontId="4" fillId="33" borderId="10" xfId="37" applyNumberFormat="1" applyFont="1" applyFill="1" applyBorder="1" applyProtection="1">
      <alignment/>
      <protection hidden="1"/>
    </xf>
    <xf numFmtId="3" fontId="4" fillId="33" borderId="11" xfId="37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4" fillId="33" borderId="11" xfId="39" applyNumberFormat="1" applyFont="1" applyFill="1" applyBorder="1" applyProtection="1">
      <alignment/>
      <protection hidden="1"/>
    </xf>
    <xf numFmtId="3" fontId="4" fillId="33" borderId="10" xfId="47" applyNumberFormat="1" applyFont="1" applyFill="1" applyBorder="1" applyProtection="1">
      <alignment/>
      <protection hidden="1"/>
    </xf>
    <xf numFmtId="3" fontId="6" fillId="33" borderId="11" xfId="56" applyNumberFormat="1" applyFont="1" applyFill="1" applyBorder="1" applyProtection="1">
      <alignment/>
      <protection hidden="1"/>
    </xf>
    <xf numFmtId="3" fontId="4" fillId="33" borderId="11" xfId="56" applyNumberFormat="1" applyFont="1" applyFill="1" applyBorder="1" applyProtection="1">
      <alignment/>
      <protection hidden="1"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3" fontId="4" fillId="33" borderId="10" xfId="60" applyNumberFormat="1" applyFont="1" applyFill="1" applyBorder="1" applyProtection="1">
      <alignment/>
      <protection hidden="1"/>
    </xf>
    <xf numFmtId="3" fontId="4" fillId="33" borderId="10" xfId="61" applyNumberFormat="1" applyFont="1" applyFill="1" applyBorder="1" applyProtection="1">
      <alignment/>
      <protection hidden="1"/>
    </xf>
    <xf numFmtId="3" fontId="4" fillId="33" borderId="10" xfId="62" applyNumberFormat="1" applyFont="1" applyFill="1" applyBorder="1" applyProtection="1">
      <alignment/>
      <protection hidden="1"/>
    </xf>
    <xf numFmtId="3" fontId="6" fillId="33" borderId="11" xfId="35" applyNumberFormat="1" applyFont="1" applyFill="1" applyBorder="1" applyProtection="1">
      <alignment/>
      <protection hidden="1"/>
    </xf>
    <xf numFmtId="3" fontId="4" fillId="33" borderId="11" xfId="35" applyNumberFormat="1" applyFont="1" applyFill="1" applyBorder="1" applyProtection="1">
      <alignment/>
      <protection hidden="1"/>
    </xf>
    <xf numFmtId="3" fontId="4" fillId="33" borderId="10" xfId="36" applyNumberFormat="1" applyFont="1" applyFill="1" applyBorder="1" applyProtection="1">
      <alignment/>
      <protection hidden="1"/>
    </xf>
    <xf numFmtId="3" fontId="6" fillId="33" borderId="11" xfId="39" applyNumberFormat="1" applyFont="1" applyFill="1" applyBorder="1" applyProtection="1">
      <alignment/>
      <protection/>
    </xf>
    <xf numFmtId="3" fontId="4" fillId="33" borderId="10" xfId="44" applyNumberFormat="1" applyFont="1" applyFill="1" applyBorder="1" applyProtection="1">
      <alignment/>
      <protection hidden="1"/>
    </xf>
    <xf numFmtId="3" fontId="4" fillId="33" borderId="10" xfId="48" applyNumberFormat="1" applyFont="1" applyFill="1" applyBorder="1" applyProtection="1">
      <alignment/>
      <protection hidden="1"/>
    </xf>
    <xf numFmtId="3" fontId="4" fillId="33" borderId="11" xfId="49" applyNumberFormat="1" applyFont="1" applyFill="1" applyBorder="1" applyProtection="1">
      <alignment/>
      <protection hidden="1"/>
    </xf>
    <xf numFmtId="3" fontId="4" fillId="33" borderId="10" xfId="51" applyNumberFormat="1" applyFont="1" applyFill="1" applyBorder="1" applyProtection="1">
      <alignment/>
      <protection hidden="1"/>
    </xf>
    <xf numFmtId="3" fontId="4" fillId="33" borderId="10" xfId="53" applyNumberFormat="1" applyFont="1" applyFill="1" applyBorder="1" applyProtection="1">
      <alignment/>
      <protection hidden="1"/>
    </xf>
    <xf numFmtId="3" fontId="4" fillId="33" borderId="10" xfId="56" applyNumberFormat="1" applyFont="1" applyFill="1" applyBorder="1" applyProtection="1">
      <alignment/>
      <protection hidden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07625"/>
          <c:w val="0.95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Sheet1!$V$485:$W$485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Sheet1!$V$486:$W$486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Sheet1!$X$486:$AA$486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Sheet1!$V$487:$W$487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Sheet1!$X$487:$AA$487</c:f>
              <c:numCache>
                <c:ptCount val="4"/>
                <c:pt idx="1">
                  <c:v>0</c:v>
                </c:pt>
              </c:numCache>
            </c:numRef>
          </c:val>
        </c:ser>
        <c:overlap val="-27"/>
        <c:gapWidth val="219"/>
        <c:axId val="29372343"/>
        <c:axId val="63024496"/>
      </c:barChart>
      <c:catAx>
        <c:axId val="29372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24496"/>
        <c:crosses val="autoZero"/>
        <c:auto val="1"/>
        <c:lblOffset val="100"/>
        <c:tickLblSkip val="1"/>
        <c:noMultiLvlLbl val="0"/>
      </c:catAx>
      <c:valAx>
        <c:axId val="63024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7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02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633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634"/>
    </row>
    <row r="6" spans="1:4" s="2" customFormat="1" ht="15">
      <c r="A6" s="11" t="s">
        <v>6</v>
      </c>
      <c r="B6" s="20"/>
      <c r="C6" s="21"/>
      <c r="D6" s="635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3"/>
  <sheetViews>
    <sheetView tabSelected="1" zoomScalePageLayoutView="0" workbookViewId="0" topLeftCell="V463">
      <selection activeCell="Z498" sqref="Z498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2.140625" style="0" customWidth="1"/>
    <col min="27" max="27" width="13.28125" style="0" bestFit="1" customWidth="1"/>
  </cols>
  <sheetData>
    <row r="1" spans="1:27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367</v>
      </c>
      <c r="AA1" t="s">
        <v>334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1205000</v>
      </c>
      <c r="Z11" s="40"/>
      <c r="AA11" s="41">
        <f>SUM(AA12:AA17)</f>
        <v>1205000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400000</v>
      </c>
      <c r="Z13" s="37"/>
      <c r="AA13" s="38">
        <v>400000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350000</v>
      </c>
      <c r="Z14" s="37"/>
      <c r="AA14" s="38">
        <v>350000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300000</v>
      </c>
      <c r="Z15" s="37"/>
      <c r="AA15" s="38">
        <v>300000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140000</v>
      </c>
      <c r="Z16" s="28"/>
      <c r="AA16" s="469">
        <v>140000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6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4725000</v>
      </c>
      <c r="Z18" s="40">
        <f>Z20+Z37</f>
        <v>0</v>
      </c>
      <c r="AA18" s="48">
        <f>AA19+AA24+AA33+AA34+AA35+AA38+AA39</f>
        <v>4725000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1625000</v>
      </c>
      <c r="Z19" s="40">
        <f>Z20+Z21+Z22+Z23</f>
        <v>0</v>
      </c>
      <c r="AA19" s="41">
        <f>AA20+AA21+AA22+AA23</f>
        <v>1625000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1200000</v>
      </c>
      <c r="Z20" s="455"/>
      <c r="AA20" s="38">
        <v>1200000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85000</v>
      </c>
      <c r="Z21" s="37"/>
      <c r="AA21" s="38">
        <v>85000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180000</v>
      </c>
      <c r="Z22" s="37"/>
      <c r="AA22" s="38">
        <v>180000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368</v>
      </c>
      <c r="X23" s="31" t="s">
        <v>369</v>
      </c>
      <c r="Y23" s="37">
        <f>AA23+Z23</f>
        <v>160000</v>
      </c>
      <c r="Z23" s="37"/>
      <c r="AA23" s="38">
        <v>160000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2210000</v>
      </c>
      <c r="Z24" s="40"/>
      <c r="AA24" s="40">
        <f>SUM(AA25:AA32)</f>
        <v>2210000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0</v>
      </c>
      <c r="Z25" s="54" t="s">
        <v>16</v>
      </c>
      <c r="AA25" s="55">
        <v>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0</v>
      </c>
      <c r="Z26" s="54" t="s">
        <v>16</v>
      </c>
      <c r="AA26" s="55">
        <v>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75000</v>
      </c>
      <c r="Z27" s="54" t="s">
        <v>16</v>
      </c>
      <c r="AA27" s="55">
        <v>75000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1180000</v>
      </c>
      <c r="Z29" s="54" t="s">
        <v>16</v>
      </c>
      <c r="AA29" s="461">
        <v>1180000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350000</v>
      </c>
      <c r="Z30" s="54"/>
      <c r="AA30" s="55">
        <v>350000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50000</v>
      </c>
      <c r="Z31" s="54"/>
      <c r="AA31" s="55">
        <v>50000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550000</v>
      </c>
      <c r="Z32" s="54"/>
      <c r="AA32" s="55">
        <v>550000</v>
      </c>
      <c r="AB32" s="46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50000</v>
      </c>
      <c r="Z34" s="56"/>
      <c r="AA34" s="57">
        <v>50000</v>
      </c>
      <c r="AB34" s="46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-350000</v>
      </c>
      <c r="Z35" s="56">
        <f>Z37</f>
        <v>0</v>
      </c>
      <c r="AA35" s="57">
        <f>SUM(AA36:AA37)</f>
        <v>-350000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-300000</v>
      </c>
      <c r="Z36" s="54"/>
      <c r="AA36" s="55">
        <v>-300000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-50000</v>
      </c>
      <c r="Z37" s="54"/>
      <c r="AA37" s="55">
        <v>-50000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1000000</v>
      </c>
      <c r="Z38" s="54"/>
      <c r="AA38" s="55">
        <v>1000000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70000</v>
      </c>
      <c r="Z39" s="56"/>
      <c r="AA39" s="57">
        <v>70000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5930000</v>
      </c>
      <c r="Z41" s="64">
        <f>Z11+Z18</f>
        <v>0</v>
      </c>
      <c r="AA41" s="65">
        <f>AA18+AA11</f>
        <v>5930000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7339799</v>
      </c>
      <c r="Z42" s="68">
        <f>Z44</f>
        <v>5982999</v>
      </c>
      <c r="AA42" s="69">
        <f>AA44</f>
        <v>1356800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7339799</v>
      </c>
      <c r="Z44" s="71">
        <f>SUM(Z45:Z48)</f>
        <v>5982999</v>
      </c>
      <c r="AA44" s="76">
        <f>AA45+AA46+AA47+AA48</f>
        <v>1356800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5982999</v>
      </c>
      <c r="Z45" s="71">
        <v>5982999</v>
      </c>
      <c r="AA45" s="454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739700</v>
      </c>
      <c r="Z46" s="453" t="s">
        <v>16</v>
      </c>
      <c r="AA46" s="72">
        <v>739700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485800</v>
      </c>
      <c r="Z47" s="71">
        <v>0</v>
      </c>
      <c r="AA47" s="72">
        <v>485800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3"/>
      <c r="AA48" s="72">
        <v>131300</v>
      </c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67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66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64"/>
      <c r="C51" s="409"/>
      <c r="D51" s="410"/>
      <c r="E51" s="410"/>
      <c r="F51" s="465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65"/>
      <c r="AB51" s="410"/>
    </row>
    <row r="52" spans="1:28" ht="15">
      <c r="A52" s="406"/>
      <c r="B52" s="464"/>
      <c r="C52" s="409"/>
      <c r="D52" s="410"/>
      <c r="E52" s="410"/>
      <c r="F52" s="465"/>
      <c r="G52" s="410"/>
      <c r="V52" s="406"/>
      <c r="W52" s="464"/>
      <c r="X52" s="409"/>
      <c r="Y52" s="410"/>
      <c r="Z52" s="410"/>
      <c r="AA52" s="465"/>
      <c r="AB52" s="410"/>
    </row>
    <row r="53" spans="1:28" ht="15">
      <c r="A53" s="406"/>
      <c r="B53" s="464"/>
      <c r="C53" s="409"/>
      <c r="D53" s="410"/>
      <c r="E53" s="410"/>
      <c r="F53" s="465"/>
      <c r="G53" s="410"/>
      <c r="V53" s="406"/>
      <c r="W53" s="464"/>
      <c r="X53" s="409"/>
      <c r="Y53" s="410"/>
      <c r="Z53" s="410"/>
      <c r="AA53" s="465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</f>
        <v>35710</v>
      </c>
      <c r="Z57" s="68">
        <f>Z58</f>
        <v>0</v>
      </c>
      <c r="AA57" s="69">
        <f>AA58</f>
        <v>35710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35710</v>
      </c>
      <c r="Z58" s="75"/>
      <c r="AA58" s="76">
        <f>AA59+AA60</f>
        <v>35710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/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v>35710</v>
      </c>
      <c r="Z60" s="71"/>
      <c r="AA60" s="72">
        <v>35710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13305509</v>
      </c>
      <c r="Z61" s="68">
        <f>Z41+Z42+Z57+Z50+Z54</f>
        <v>5982999</v>
      </c>
      <c r="AA61" s="69">
        <f>AA41+AA42+AA49+AA57</f>
        <v>7322510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387162</v>
      </c>
      <c r="Z63" s="68">
        <f>Z68+Z73</f>
        <v>206758</v>
      </c>
      <c r="AA63" s="69">
        <f>AA66+AA69+AA73+AA64+AA67</f>
        <v>180404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0</v>
      </c>
      <c r="Z66" s="68">
        <v>0</v>
      </c>
      <c r="AA66" s="76"/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0</v>
      </c>
      <c r="Z68" s="75"/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387162</v>
      </c>
      <c r="Z73" s="75">
        <f>Z74+Z75</f>
        <v>206758</v>
      </c>
      <c r="AA73" s="76">
        <f>AA74+AA75</f>
        <v>180404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387162</v>
      </c>
      <c r="Z74" s="71">
        <v>206758</v>
      </c>
      <c r="AA74" s="72">
        <v>180404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13692671</v>
      </c>
      <c r="Z76" s="68">
        <f>Z41+Z42+Z50+Z57+Z63+Z54</f>
        <v>6189757</v>
      </c>
      <c r="AA76" s="69">
        <f>AA41+AA49+AA57-AC78+AA63+AA42</f>
        <v>7502914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0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64960</v>
      </c>
      <c r="AB79" s="10"/>
    </row>
    <row r="80" spans="1:28" ht="15">
      <c r="A80" s="406"/>
      <c r="B80" s="94" t="s">
        <v>96</v>
      </c>
      <c r="C80" s="95"/>
      <c r="D80" s="75">
        <f>D85+D141+D178+D246+D281+D312+D398+D447+D485+D498+D123+D134</f>
        <v>5582115</v>
      </c>
      <c r="E80" s="75">
        <f>E85+E141+E178+E246+E281+E398+E498+E123+E447+E312</f>
        <v>2315697</v>
      </c>
      <c r="F80" s="69">
        <f>F123+F134+F141+F178+F246+F281+F312+F398+F447+F485+F498</f>
        <v>3218568</v>
      </c>
      <c r="G80" s="310">
        <f>G123+G71+G398+G178</f>
        <v>47850</v>
      </c>
      <c r="I80" s="3"/>
      <c r="V80" s="406"/>
      <c r="W80" s="94" t="s">
        <v>96</v>
      </c>
      <c r="X80" s="95"/>
      <c r="Y80" s="75">
        <f>Y85+Y141+Y178+Y246+Y281+Y312+Y398+Y447+Y485+Y498+Y123+Y134+Y139</f>
        <v>13692671</v>
      </c>
      <c r="Z80" s="75">
        <f>Z8159+Z141+Z178+Z246+Z281+Z398+Z498+Z123+Z447+Z312+Z139+Z329</f>
        <v>6189757</v>
      </c>
      <c r="AA80" s="69">
        <f>AA123+AA134+AA141+AA178+AA246+AA281+AA312+AA398+AA447+AA485+AA498</f>
        <v>7437954</v>
      </c>
      <c r="AB80" s="458">
        <f>AB123+AB141+AB398</f>
        <v>64960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870800</v>
      </c>
      <c r="Z99" s="567">
        <v>830000</v>
      </c>
      <c r="AA99" s="568"/>
      <c r="AB99" s="569">
        <v>40800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30000</v>
      </c>
      <c r="Z100" s="567">
        <v>20000</v>
      </c>
      <c r="AA100" s="568">
        <v>10000</v>
      </c>
      <c r="AB100" s="569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180060</v>
      </c>
      <c r="Z101" s="567">
        <v>169900</v>
      </c>
      <c r="AA101" s="568">
        <v>2000</v>
      </c>
      <c r="AB101" s="570">
        <v>8160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407000</v>
      </c>
      <c r="Z102" s="471"/>
      <c r="AA102" s="568">
        <v>407000</v>
      </c>
      <c r="AB102" s="569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10000</v>
      </c>
      <c r="Z103" s="471"/>
      <c r="AA103" s="571">
        <v>10000</v>
      </c>
      <c r="AB103" s="569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25000</v>
      </c>
      <c r="Z104" s="474" t="s">
        <v>16</v>
      </c>
      <c r="AA104" s="571">
        <v>25000</v>
      </c>
      <c r="AB104" s="569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60000</v>
      </c>
      <c r="Z105" s="474" t="s">
        <v>16</v>
      </c>
      <c r="AA105" s="571">
        <v>60000</v>
      </c>
      <c r="AB105" s="569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250000</v>
      </c>
      <c r="Z106" s="474" t="s">
        <v>16</v>
      </c>
      <c r="AA106" s="571">
        <v>250000</v>
      </c>
      <c r="AB106" s="569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45000</v>
      </c>
      <c r="Z107" s="474"/>
      <c r="AA107" s="571">
        <v>45000</v>
      </c>
      <c r="AB107" s="569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474" t="s">
        <v>16</v>
      </c>
      <c r="AA108" s="571">
        <v>8000</v>
      </c>
      <c r="AB108" s="569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10000</v>
      </c>
      <c r="Z109" s="474"/>
      <c r="AA109" s="571">
        <v>10000</v>
      </c>
      <c r="AB109" s="569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15000</v>
      </c>
      <c r="Z110" s="474" t="s">
        <v>16</v>
      </c>
      <c r="AA110" s="571">
        <v>15000</v>
      </c>
      <c r="AB110" s="569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474"/>
      <c r="AA111" s="571"/>
      <c r="AB111" s="569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474" t="s">
        <v>16</v>
      </c>
      <c r="AA112" s="571"/>
      <c r="AB112" s="569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10000</v>
      </c>
      <c r="Z113" s="474"/>
      <c r="AA113" s="571">
        <v>10000</v>
      </c>
      <c r="AB113" s="569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474" t="s">
        <v>16</v>
      </c>
      <c r="AA114" s="571">
        <v>4000</v>
      </c>
      <c r="AB114" s="569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30000</v>
      </c>
      <c r="Z115" s="474" t="s">
        <v>16</v>
      </c>
      <c r="AA115" s="571">
        <v>30000</v>
      </c>
      <c r="AB115" s="569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471" t="s">
        <v>16</v>
      </c>
      <c r="AA116" s="568"/>
      <c r="AB116" s="569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50000</v>
      </c>
      <c r="Z117" s="474" t="s">
        <v>16</v>
      </c>
      <c r="AA117" s="571">
        <v>50000</v>
      </c>
      <c r="AB117" s="569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8000</v>
      </c>
      <c r="Z118" s="471" t="s">
        <v>16</v>
      </c>
      <c r="AA118" s="568">
        <v>8000</v>
      </c>
      <c r="AB118" s="569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2012860</v>
      </c>
      <c r="Z119" s="573">
        <f>SUM(Z99:Z118)</f>
        <v>1019900</v>
      </c>
      <c r="AA119" s="568">
        <f>SUM(AA100:AA118)</f>
        <v>944000</v>
      </c>
      <c r="AB119" s="572">
        <f>SUM(AB99:AB118)</f>
        <v>48960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567"/>
      <c r="AA120" s="568"/>
      <c r="AB120" s="569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567"/>
      <c r="AA121" s="568"/>
      <c r="AB121" s="569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567"/>
      <c r="AA122" s="568"/>
      <c r="AB122" s="569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2012860</v>
      </c>
      <c r="Z123" s="567">
        <f>SUM(Z99:Z118)</f>
        <v>1019900</v>
      </c>
      <c r="AA123" s="568">
        <f>AA119+AA120+AA121+AA122</f>
        <v>944000</v>
      </c>
      <c r="AB123" s="572">
        <f>AB119</f>
        <v>48960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567"/>
      <c r="AA124" s="472"/>
      <c r="AB124" s="473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475"/>
      <c r="AA125" s="476"/>
      <c r="AB125" s="473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475"/>
      <c r="AA126" s="476"/>
      <c r="AB126" s="473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477"/>
      <c r="AA127" s="478"/>
      <c r="AB127" s="473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159000</v>
      </c>
      <c r="Z128" s="477"/>
      <c r="AA128" s="574">
        <v>159000</v>
      </c>
      <c r="AB128" s="473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31800</v>
      </c>
      <c r="Z129" s="477"/>
      <c r="AA129" s="574">
        <v>31800</v>
      </c>
      <c r="AB129" s="473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477"/>
      <c r="AA130" s="574">
        <v>0</v>
      </c>
      <c r="AB130" s="473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5000</v>
      </c>
      <c r="Z131" s="475"/>
      <c r="AA131" s="575">
        <v>5000</v>
      </c>
      <c r="AB131" s="473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475"/>
      <c r="AA132" s="575">
        <v>0</v>
      </c>
      <c r="AB132" s="473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2000</v>
      </c>
      <c r="Z133" s="475"/>
      <c r="AA133" s="575">
        <v>2000</v>
      </c>
      <c r="AB133" s="473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197800</v>
      </c>
      <c r="Z134" s="477"/>
      <c r="AA134" s="574">
        <f>AA127+AA128+AA129+AA130+AA131+AA132+AA133</f>
        <v>197800</v>
      </c>
      <c r="AB134" s="473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478"/>
      <c r="AA135" s="478"/>
      <c r="AB135" s="473"/>
    </row>
    <row r="136" spans="1:28" ht="15">
      <c r="A136" s="117"/>
      <c r="B136" s="122"/>
      <c r="C136" s="119"/>
      <c r="D136" s="121"/>
      <c r="E136" s="121"/>
      <c r="F136" s="121"/>
      <c r="G136" s="10"/>
      <c r="V136" s="459">
        <v>11532</v>
      </c>
      <c r="W136" s="122" t="s">
        <v>306</v>
      </c>
      <c r="X136" s="119"/>
      <c r="Y136" s="121"/>
      <c r="Z136" s="478"/>
      <c r="AA136" s="478"/>
      <c r="AB136" s="473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478"/>
      <c r="AA137" s="478"/>
      <c r="AB137" s="473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478"/>
      <c r="AA138" s="478"/>
      <c r="AB138" s="473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636">
        <f>SUM(Z137:Z138)</f>
        <v>0</v>
      </c>
      <c r="AA139" s="478"/>
      <c r="AB139" s="473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478"/>
      <c r="AA140" s="478"/>
      <c r="AB140" s="473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179608</v>
      </c>
      <c r="Z141" s="581">
        <f>Z153+Z165+Z176</f>
        <v>179608</v>
      </c>
      <c r="AA141" s="479"/>
      <c r="AB141" s="637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481"/>
      <c r="AA142" s="481"/>
      <c r="AB142" s="482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335</v>
      </c>
      <c r="W143" s="152" t="s">
        <v>157</v>
      </c>
      <c r="X143" s="131"/>
      <c r="Y143" s="129"/>
      <c r="Z143" s="481"/>
      <c r="AA143" s="481"/>
      <c r="AB143" s="482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90000</v>
      </c>
      <c r="Z144" s="579">
        <v>90000</v>
      </c>
      <c r="AA144" s="479"/>
      <c r="AB144" s="480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18000</v>
      </c>
      <c r="Z145" s="579">
        <v>18000</v>
      </c>
      <c r="AA145" s="479"/>
      <c r="AB145" s="480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41417</v>
      </c>
      <c r="Z146" s="580">
        <f>SUM(Z147:Z152)</f>
        <v>41417</v>
      </c>
      <c r="AA146" s="479"/>
      <c r="AB146" s="480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579">
        <v>3500</v>
      </c>
      <c r="AA147" s="479"/>
      <c r="AB147" s="480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5650</v>
      </c>
      <c r="Z148" s="579">
        <v>5650</v>
      </c>
      <c r="AA148" s="481"/>
      <c r="AB148" s="482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6441</v>
      </c>
      <c r="Z149" s="579">
        <v>6441</v>
      </c>
      <c r="AA149" s="481"/>
      <c r="AB149" s="482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23645</v>
      </c>
      <c r="Z150" s="579">
        <v>23645</v>
      </c>
      <c r="AA150" s="481"/>
      <c r="AB150" s="482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482"/>
      <c r="AA151" s="481"/>
      <c r="AB151" s="482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2181</v>
      </c>
      <c r="Z152" s="579">
        <v>2181</v>
      </c>
      <c r="AA152" s="481"/>
      <c r="AB152" s="482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149417</v>
      </c>
      <c r="Z153" s="581">
        <f>SUM(Z144:Z146)</f>
        <v>149417</v>
      </c>
      <c r="AA153" s="479"/>
      <c r="AB153" s="480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483"/>
      <c r="AA154" s="483"/>
      <c r="AB154" s="484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483"/>
      <c r="AA155" s="483"/>
      <c r="AB155" s="484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483"/>
      <c r="AA156" s="483"/>
      <c r="AB156" s="484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10300</v>
      </c>
      <c r="Z157" s="576">
        <v>10300</v>
      </c>
      <c r="AA157" s="485"/>
      <c r="AB157" s="486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2060</v>
      </c>
      <c r="Z158" s="576">
        <v>2060</v>
      </c>
      <c r="AA158" s="485"/>
      <c r="AB158" s="486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576">
        <v>0</v>
      </c>
      <c r="AA159" s="485"/>
      <c r="AB159" s="486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577">
        <v>5000</v>
      </c>
      <c r="AA160" s="483"/>
      <c r="AB160" s="484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577"/>
      <c r="AA161" s="483"/>
      <c r="AB161" s="577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12831</v>
      </c>
      <c r="Z162" s="577">
        <v>12831</v>
      </c>
      <c r="AA162" s="483"/>
      <c r="AB162" s="577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577"/>
      <c r="AA163" s="483"/>
      <c r="AB163" s="577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577"/>
      <c r="AA164" s="483"/>
      <c r="AB164" s="577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30191</v>
      </c>
      <c r="Z165" s="578">
        <f>SUM(Z157:Z164)</f>
        <v>30191</v>
      </c>
      <c r="AA165" s="485"/>
      <c r="AB165" s="638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487"/>
      <c r="AA166" s="487"/>
      <c r="AB166" s="473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487"/>
      <c r="AA167" s="487"/>
      <c r="AB167" s="473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487"/>
      <c r="AA168" s="487"/>
      <c r="AB168" s="473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0</v>
      </c>
      <c r="Z169" s="487"/>
      <c r="AA169" s="589"/>
      <c r="AB169" s="473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0</v>
      </c>
      <c r="Z170" s="487"/>
      <c r="AA170" s="589"/>
      <c r="AB170" s="473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488"/>
      <c r="AA171" s="590"/>
      <c r="AB171" s="473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0</v>
      </c>
      <c r="Z172" s="489"/>
      <c r="AA172" s="589"/>
      <c r="AB172" s="473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0</v>
      </c>
      <c r="Z173" s="489"/>
      <c r="AA173" s="589"/>
      <c r="AB173" s="473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0</v>
      </c>
      <c r="Z174" s="489"/>
      <c r="AA174" s="589"/>
      <c r="AB174" s="473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0</v>
      </c>
      <c r="Z175" s="489"/>
      <c r="AA175" s="589"/>
      <c r="AB175" s="473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0</v>
      </c>
      <c r="Z176" s="489"/>
      <c r="AA176" s="590"/>
      <c r="AB176" s="473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490"/>
      <c r="AA177" s="488"/>
      <c r="AB177" s="473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4350852</v>
      </c>
      <c r="Z178" s="625">
        <f>Z197+Z222+Z233+Z244</f>
        <v>4257352</v>
      </c>
      <c r="AA178" s="625">
        <f>AA197+AA222+AA233+AA244</f>
        <v>93500</v>
      </c>
      <c r="AB178" s="473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489"/>
      <c r="AA179" s="487"/>
      <c r="AB179" s="473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491"/>
      <c r="AA180" s="492"/>
      <c r="AB180" s="473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491"/>
      <c r="AA181" s="492"/>
      <c r="AB181" s="473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777732</v>
      </c>
      <c r="Z182" s="462">
        <v>777732</v>
      </c>
      <c r="AA182" s="617">
        <v>0</v>
      </c>
      <c r="AB182" s="569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53216</v>
      </c>
      <c r="Z183" s="462">
        <v>53216</v>
      </c>
      <c r="AA183" s="617">
        <v>0</v>
      </c>
      <c r="AB183" s="569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177572</v>
      </c>
      <c r="Z184" s="462">
        <v>177572</v>
      </c>
      <c r="AA184" s="617">
        <v>0</v>
      </c>
      <c r="AB184" s="569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62"/>
      <c r="Z185" s="462"/>
      <c r="AA185" s="462">
        <v>0</v>
      </c>
      <c r="AB185" s="462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233496</v>
      </c>
      <c r="Z186" s="462">
        <v>233496</v>
      </c>
      <c r="AA186" s="617">
        <v>0</v>
      </c>
      <c r="AB186" s="569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14200</v>
      </c>
      <c r="Z187" s="462">
        <v>9200</v>
      </c>
      <c r="AA187" s="617">
        <v>5000</v>
      </c>
      <c r="AB187" s="473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10000</v>
      </c>
      <c r="Z188" s="462">
        <v>10000</v>
      </c>
      <c r="AA188" s="617">
        <v>0</v>
      </c>
      <c r="AB188" s="473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27000</v>
      </c>
      <c r="Z189" s="462">
        <v>22000</v>
      </c>
      <c r="AA189" s="617">
        <v>5000</v>
      </c>
      <c r="AB189" s="473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40000</v>
      </c>
      <c r="Z190" s="462">
        <v>20000</v>
      </c>
      <c r="AA190" s="617">
        <v>20000</v>
      </c>
      <c r="AB190" s="473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14000</v>
      </c>
      <c r="Z191" s="462">
        <v>9000</v>
      </c>
      <c r="AA191" s="617">
        <v>5000</v>
      </c>
      <c r="AB191" s="473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62">
        <v>0</v>
      </c>
      <c r="AA192" s="617">
        <v>0</v>
      </c>
      <c r="AB192" s="473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800</v>
      </c>
      <c r="Z193" s="462">
        <v>800</v>
      </c>
      <c r="AA193" s="617"/>
      <c r="AB193" s="473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62">
        <v>0</v>
      </c>
      <c r="AA194" s="617">
        <v>1500</v>
      </c>
      <c r="AB194" s="473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1349516</v>
      </c>
      <c r="Z195" s="462">
        <f>SUM(Z182:Z194)</f>
        <v>1313016</v>
      </c>
      <c r="AA195" s="617">
        <f>SUM(AA182:AA194)</f>
        <v>36500</v>
      </c>
      <c r="AB195" s="473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62">
        <v>0</v>
      </c>
      <c r="AA196" s="617"/>
      <c r="AB196" s="473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1349516</v>
      </c>
      <c r="Z197" s="616">
        <f>Z195+Z196</f>
        <v>1313016</v>
      </c>
      <c r="AA197" s="618">
        <f>AA195+AA196</f>
        <v>36500</v>
      </c>
      <c r="AB197" s="473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493"/>
      <c r="AA198" s="494"/>
      <c r="AB198" s="473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495"/>
      <c r="AA199" s="496"/>
      <c r="AB199" s="473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95"/>
      <c r="AA200" s="496"/>
      <c r="AB200" s="473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2077365</v>
      </c>
      <c r="Z201" s="619">
        <v>2077365</v>
      </c>
      <c r="AA201" s="498"/>
      <c r="AB201" s="473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94343</v>
      </c>
      <c r="Z202" s="619">
        <v>94343</v>
      </c>
      <c r="AA202" s="498"/>
      <c r="AB202" s="473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462373</v>
      </c>
      <c r="Z203" s="619">
        <v>462373</v>
      </c>
      <c r="AA203" s="498"/>
      <c r="AB203" s="473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274155</v>
      </c>
      <c r="Z204" s="619">
        <f>SUM(Z205:Z214)</f>
        <v>274155</v>
      </c>
      <c r="AA204" s="498"/>
      <c r="AB204" s="473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34155</v>
      </c>
      <c r="Z205" s="620">
        <v>34155</v>
      </c>
      <c r="AA205" s="496"/>
      <c r="AB205" s="473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2000</v>
      </c>
      <c r="Z206" s="620">
        <v>2000</v>
      </c>
      <c r="AA206" s="496"/>
      <c r="AB206" s="473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7000</v>
      </c>
      <c r="Z207" s="620">
        <v>7000</v>
      </c>
      <c r="AA207" s="496"/>
      <c r="AB207" s="473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10000</v>
      </c>
      <c r="Z208" s="620">
        <v>10000</v>
      </c>
      <c r="AA208" s="496"/>
      <c r="AB208" s="473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90000</v>
      </c>
      <c r="Z209" s="620">
        <v>90000</v>
      </c>
      <c r="AA209" s="496"/>
      <c r="AB209" s="473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44000</v>
      </c>
      <c r="Z210" s="620">
        <v>44000</v>
      </c>
      <c r="AA210" s="496"/>
      <c r="AB210" s="473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72000</v>
      </c>
      <c r="Z211" s="620">
        <v>72000</v>
      </c>
      <c r="AA211" s="496"/>
      <c r="AB211" s="473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7000</v>
      </c>
      <c r="Z212" s="620">
        <v>7000</v>
      </c>
      <c r="AA212" s="496"/>
      <c r="AB212" s="473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6000</v>
      </c>
      <c r="Z213" s="620">
        <v>6000</v>
      </c>
      <c r="AA213" s="496"/>
      <c r="AB213" s="473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620">
        <v>2000</v>
      </c>
      <c r="AA214" s="639">
        <f>-AF195</f>
        <v>0</v>
      </c>
      <c r="AB214" s="569"/>
    </row>
    <row r="215" spans="1:28" ht="15">
      <c r="A215" s="178"/>
      <c r="B215" s="457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16100</v>
      </c>
      <c r="Z215" s="620">
        <v>16100</v>
      </c>
      <c r="AA215" s="639"/>
      <c r="AB215" s="569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620"/>
      <c r="AA216" s="639"/>
      <c r="AB216" s="569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620">
        <v>0</v>
      </c>
      <c r="AA217" s="639"/>
      <c r="AB217" s="569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2924336</v>
      </c>
      <c r="Z218" s="619">
        <f>Z201+Z202+Z203+Z204+Z215</f>
        <v>2924336</v>
      </c>
      <c r="AA218" s="640"/>
      <c r="AB218" s="569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20000</v>
      </c>
      <c r="Z219" s="619">
        <v>20000</v>
      </c>
      <c r="AA219" s="640"/>
      <c r="AB219" s="569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0</v>
      </c>
      <c r="Z220" s="619"/>
      <c r="AA220" s="640"/>
      <c r="AB220" s="569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20000</v>
      </c>
      <c r="Z221" s="619">
        <v>20000</v>
      </c>
      <c r="AA221" s="640">
        <f>AA219+AA220</f>
        <v>0</v>
      </c>
      <c r="AB221" s="569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2944336</v>
      </c>
      <c r="Z222" s="619">
        <f>Z218+Z221</f>
        <v>2944336</v>
      </c>
      <c r="AA222" s="640">
        <f>AA218+AA221</f>
        <v>0</v>
      </c>
      <c r="AB222" s="572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497"/>
      <c r="AA223" s="498"/>
      <c r="AB223" s="473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499" t="s">
        <v>322</v>
      </c>
      <c r="AA224" s="500"/>
      <c r="AB224" s="473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499"/>
      <c r="AA225" s="500"/>
      <c r="AB225" s="473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39600</v>
      </c>
      <c r="Z226" s="501"/>
      <c r="AA226" s="582">
        <v>39600</v>
      </c>
      <c r="AB226" s="473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501"/>
      <c r="AA227" s="582"/>
      <c r="AB227" s="473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7900</v>
      </c>
      <c r="Z228" s="501"/>
      <c r="AA228" s="582">
        <v>7900</v>
      </c>
      <c r="AB228" s="473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501"/>
      <c r="AA229" s="582"/>
      <c r="AB229" s="473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499" t="s">
        <v>16</v>
      </c>
      <c r="AA230" s="583">
        <v>1500</v>
      </c>
      <c r="AB230" s="473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499" t="s">
        <v>16</v>
      </c>
      <c r="AA231" s="583">
        <v>8000</v>
      </c>
      <c r="AB231" s="473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499" t="s">
        <v>16</v>
      </c>
      <c r="AA232" s="583"/>
      <c r="AB232" s="473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57000</v>
      </c>
      <c r="Z233" s="641">
        <v>0</v>
      </c>
      <c r="AA233" s="582">
        <f>SUM(AA226:AA232)</f>
        <v>57000</v>
      </c>
      <c r="AB233" s="473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501"/>
      <c r="AA234" s="502"/>
      <c r="AB234" s="473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63" t="s">
        <v>308</v>
      </c>
      <c r="X235" s="198"/>
      <c r="Y235" s="199"/>
      <c r="Z235" s="503"/>
      <c r="AA235" s="504"/>
      <c r="AB235" s="503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503"/>
      <c r="AA236" s="504"/>
      <c r="AB236" s="503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505"/>
      <c r="AA237" s="506"/>
      <c r="AB237" s="505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505"/>
      <c r="AA238" s="506"/>
      <c r="AB238" s="505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505"/>
      <c r="AA239" s="506"/>
      <c r="AB239" s="505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505"/>
      <c r="AA240" s="506"/>
      <c r="AB240" s="505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503"/>
      <c r="AA241" s="504"/>
      <c r="AB241" s="503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503"/>
      <c r="AA242" s="504"/>
      <c r="AB242" s="503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503"/>
      <c r="AA243" s="504"/>
      <c r="AB243" s="503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505"/>
      <c r="AA244" s="506"/>
      <c r="AB244" s="505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505"/>
      <c r="AA245" s="506"/>
      <c r="AB245" s="505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445863</v>
      </c>
      <c r="Z246" s="626">
        <f>SUM(Z259+Z273+Z279)</f>
        <v>440289</v>
      </c>
      <c r="AA246" s="627">
        <f>AA259+AA273</f>
        <v>5574</v>
      </c>
      <c r="AB246" s="505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505"/>
      <c r="AA247" s="506"/>
      <c r="AB247" s="505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507"/>
      <c r="AA248" s="508"/>
      <c r="AB248" s="473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507"/>
      <c r="AA249" s="508"/>
      <c r="AB249" s="473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584">
        <v>180800</v>
      </c>
      <c r="AA250" s="509"/>
      <c r="AB250" s="473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584">
        <v>2000</v>
      </c>
      <c r="AA251" s="509"/>
      <c r="AB251" s="473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584">
        <v>36560</v>
      </c>
      <c r="AA252" s="509"/>
      <c r="AB252" s="473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584"/>
      <c r="AA253" s="509"/>
      <c r="AB253" s="473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15574</v>
      </c>
      <c r="Z254" s="585">
        <v>15574</v>
      </c>
      <c r="AA254" s="508"/>
      <c r="AB254" s="473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11413</v>
      </c>
      <c r="Z255" s="585">
        <v>11413</v>
      </c>
      <c r="AA255" s="508"/>
      <c r="AB255" s="473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18074</v>
      </c>
      <c r="Z256" s="585">
        <v>15000</v>
      </c>
      <c r="AA256" s="591">
        <v>3074</v>
      </c>
      <c r="AB256" s="473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77505</v>
      </c>
      <c r="Z257" s="585">
        <v>75005</v>
      </c>
      <c r="AA257" s="591">
        <v>2500</v>
      </c>
      <c r="AB257" s="473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585">
        <v>0</v>
      </c>
      <c r="AA258" s="508"/>
      <c r="AB258" s="473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341926</v>
      </c>
      <c r="Z259" s="584">
        <f>SUM(Z250:Z258)</f>
        <v>336352</v>
      </c>
      <c r="AA259" s="628">
        <f>SUM(AA250:AA257)</f>
        <v>5574</v>
      </c>
      <c r="AB259" s="473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584"/>
      <c r="AA260" s="509"/>
      <c r="AB260" s="473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586"/>
      <c r="AA261" s="510"/>
      <c r="AB261" s="473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586"/>
      <c r="AA262" s="510"/>
      <c r="AB262" s="473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54000</v>
      </c>
      <c r="Z263" s="587">
        <v>54000</v>
      </c>
      <c r="AA263" s="512"/>
      <c r="AB263" s="473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587">
        <v>5000</v>
      </c>
      <c r="AA264" s="512"/>
      <c r="AB264" s="473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11800</v>
      </c>
      <c r="Z265" s="587">
        <v>11800</v>
      </c>
      <c r="AA265" s="512"/>
      <c r="AB265" s="473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587">
        <v>0</v>
      </c>
      <c r="AA266" s="512"/>
      <c r="AB266" s="473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3000</v>
      </c>
      <c r="Z267" s="588">
        <v>3000</v>
      </c>
      <c r="AA267" s="513"/>
      <c r="AB267" s="473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2000</v>
      </c>
      <c r="Z268" s="588">
        <v>2000</v>
      </c>
      <c r="AA268" s="513"/>
      <c r="AB268" s="473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1596</v>
      </c>
      <c r="Z269" s="588">
        <v>1596</v>
      </c>
      <c r="AA269" s="513"/>
      <c r="AB269" s="473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5000</v>
      </c>
      <c r="Z270" s="588">
        <v>5000</v>
      </c>
      <c r="AA270" s="513"/>
      <c r="AB270" s="473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3000</v>
      </c>
      <c r="Z271" s="588">
        <v>3000</v>
      </c>
      <c r="AA271" s="642">
        <v>0</v>
      </c>
      <c r="AB271" s="569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638</v>
      </c>
      <c r="Z272" s="588">
        <v>638</v>
      </c>
      <c r="AA272" s="642"/>
      <c r="AB272" s="569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86034</v>
      </c>
      <c r="Z273" s="587">
        <f>Z263+Z264+Z265+Z267+Z268+Z269+Z270+Z271+Z272</f>
        <v>86034</v>
      </c>
      <c r="AA273" s="629"/>
      <c r="AB273" s="569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587"/>
      <c r="AA274" s="629"/>
      <c r="AB274" s="569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587"/>
      <c r="AA275" s="629"/>
      <c r="AB275" s="569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12380</v>
      </c>
      <c r="Z276" s="587">
        <v>12380</v>
      </c>
      <c r="AA276" s="629"/>
      <c r="AB276" s="569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2484</v>
      </c>
      <c r="Z277" s="587">
        <v>2484</v>
      </c>
      <c r="AA277" s="629">
        <v>0</v>
      </c>
      <c r="AB277" s="569"/>
    </row>
    <row r="278" spans="1:28" ht="15">
      <c r="A278" s="231"/>
      <c r="B278" s="470"/>
      <c r="C278" s="373"/>
      <c r="D278" s="227"/>
      <c r="E278" s="227"/>
      <c r="F278" s="228"/>
      <c r="G278" s="10"/>
      <c r="V278" s="231"/>
      <c r="W278" s="220" t="s">
        <v>115</v>
      </c>
      <c r="X278" s="373" t="s">
        <v>116</v>
      </c>
      <c r="Y278" s="227">
        <f>Z278+AA278</f>
        <v>3039</v>
      </c>
      <c r="Z278" s="587">
        <v>3039</v>
      </c>
      <c r="AA278" s="629"/>
      <c r="AB278" s="569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17903</v>
      </c>
      <c r="Z279" s="587">
        <f>Z276+Z277+Z278</f>
        <v>17903</v>
      </c>
      <c r="AA279" s="629">
        <f>SUM(AA277)</f>
        <v>0</v>
      </c>
      <c r="AB279" s="569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511"/>
      <c r="AA280" s="512"/>
      <c r="AB280" s="473"/>
    </row>
    <row r="281" spans="1:28" ht="21">
      <c r="A281" s="234">
        <v>5</v>
      </c>
      <c r="B281" s="220" t="s">
        <v>222</v>
      </c>
      <c r="C281" s="226"/>
      <c r="D281" s="227">
        <f>D297+D305+D299+D307+D300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Y297+Y305+Y299+Y307+Y300+Y311</f>
        <v>371400</v>
      </c>
      <c r="Z281" s="587">
        <f>Z311</f>
        <v>175400</v>
      </c>
      <c r="AA281" s="629">
        <f>AA297+AA305+AA299+AA300+AA311</f>
        <v>196000</v>
      </c>
      <c r="AB281" s="473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511"/>
      <c r="AA282" s="512"/>
      <c r="AB282" s="473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514"/>
      <c r="AA283" s="515"/>
      <c r="AB283" s="473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514"/>
      <c r="AA284" s="515"/>
      <c r="AB284" s="473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79200</v>
      </c>
      <c r="Z285" s="516"/>
      <c r="AA285" s="592">
        <v>79200</v>
      </c>
      <c r="AB285" s="473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6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5">Z286+AA286</f>
        <v>0</v>
      </c>
      <c r="Z286" s="516"/>
      <c r="AA286" s="592"/>
      <c r="AB286" s="473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15800</v>
      </c>
      <c r="Z287" s="516"/>
      <c r="AA287" s="592">
        <v>15800</v>
      </c>
      <c r="AB287" s="473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516"/>
      <c r="AA288" s="592">
        <v>0</v>
      </c>
      <c r="AB288" s="473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70000</v>
      </c>
      <c r="Z289" s="514"/>
      <c r="AA289" s="593">
        <v>70000</v>
      </c>
      <c r="AB289" s="473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7000</v>
      </c>
      <c r="Z290" s="514"/>
      <c r="AA290" s="593">
        <v>7000</v>
      </c>
      <c r="AB290" s="473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15000</v>
      </c>
      <c r="Z291" s="514"/>
      <c r="AA291" s="593">
        <v>15000</v>
      </c>
      <c r="AB291" s="473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514"/>
      <c r="AA292" s="593">
        <v>2000</v>
      </c>
      <c r="AB292" s="473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3000</v>
      </c>
      <c r="Z293" s="514"/>
      <c r="AA293" s="593">
        <v>3000</v>
      </c>
      <c r="AB293" s="473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2000</v>
      </c>
      <c r="Z294" s="514"/>
      <c r="AA294" s="593">
        <v>2000</v>
      </c>
      <c r="AB294" s="473"/>
    </row>
    <row r="295" spans="1:28" ht="31.5">
      <c r="A295" s="239"/>
      <c r="B295" s="243"/>
      <c r="C295" s="242"/>
      <c r="D295" s="244"/>
      <c r="E295" s="237"/>
      <c r="F295" s="238"/>
      <c r="G295" s="10"/>
      <c r="V295" s="239"/>
      <c r="W295" s="594" t="s">
        <v>336</v>
      </c>
      <c r="X295" s="242" t="s">
        <v>146</v>
      </c>
      <c r="Y295" s="244">
        <f t="shared" si="22"/>
        <v>0</v>
      </c>
      <c r="Z295" s="514"/>
      <c r="AA295" s="593"/>
      <c r="AB295" s="473"/>
    </row>
    <row r="296" spans="1:28" ht="33.75">
      <c r="A296" s="239"/>
      <c r="B296" s="108" t="s">
        <v>272</v>
      </c>
      <c r="C296" s="242" t="s">
        <v>273</v>
      </c>
      <c r="D296" s="244">
        <f t="shared" si="21"/>
        <v>100</v>
      </c>
      <c r="E296" s="237"/>
      <c r="F296" s="238">
        <v>100</v>
      </c>
      <c r="G296" s="10"/>
      <c r="V296" s="239"/>
      <c r="W296" s="108" t="s">
        <v>272</v>
      </c>
      <c r="X296" s="242" t="s">
        <v>273</v>
      </c>
      <c r="Y296" s="244">
        <f>Z296+AA296</f>
        <v>0</v>
      </c>
      <c r="Z296" s="514"/>
      <c r="AA296" s="593"/>
      <c r="AB296" s="473"/>
    </row>
    <row r="297" spans="1:28" ht="15">
      <c r="A297" s="239"/>
      <c r="B297" s="235" t="s">
        <v>124</v>
      </c>
      <c r="C297" s="236" t="s">
        <v>125</v>
      </c>
      <c r="D297" s="244">
        <f>SUM(D285:D296)</f>
        <v>96860</v>
      </c>
      <c r="E297" s="244"/>
      <c r="F297" s="245">
        <f>SUM(F285:F296)</f>
        <v>96860</v>
      </c>
      <c r="G297" s="10"/>
      <c r="J297" t="s">
        <v>257</v>
      </c>
      <c r="V297" s="239"/>
      <c r="W297" s="235" t="s">
        <v>124</v>
      </c>
      <c r="X297" s="236" t="s">
        <v>125</v>
      </c>
      <c r="Y297" s="244">
        <f>SUM(Y285:Y296)</f>
        <v>194000</v>
      </c>
      <c r="Z297" s="516"/>
      <c r="AA297" s="592">
        <f>SUM(AA285:AA296)</f>
        <v>194000</v>
      </c>
      <c r="AB297" s="473"/>
    </row>
    <row r="298" spans="1:28" ht="15">
      <c r="A298" s="239"/>
      <c r="B298" s="235"/>
      <c r="C298" s="236"/>
      <c r="D298" s="244"/>
      <c r="E298" s="244"/>
      <c r="F298" s="245"/>
      <c r="G298" s="10"/>
      <c r="V298" s="239"/>
      <c r="W298" s="235"/>
      <c r="X298" s="236"/>
      <c r="Y298" s="244"/>
      <c r="Z298" s="516"/>
      <c r="AA298" s="592"/>
      <c r="AB298" s="473"/>
    </row>
    <row r="299" spans="1:28" ht="15">
      <c r="A299" s="239" t="s">
        <v>292</v>
      </c>
      <c r="B299" s="235" t="s">
        <v>291</v>
      </c>
      <c r="C299" s="236" t="s">
        <v>69</v>
      </c>
      <c r="D299" s="244">
        <f>G299+F299+E299</f>
        <v>500</v>
      </c>
      <c r="E299" s="244"/>
      <c r="F299" s="245">
        <v>500</v>
      </c>
      <c r="G299" s="10"/>
      <c r="V299" s="239" t="s">
        <v>292</v>
      </c>
      <c r="W299" s="235" t="s">
        <v>291</v>
      </c>
      <c r="X299" s="236" t="s">
        <v>69</v>
      </c>
      <c r="Y299" s="244">
        <f>Z299+AA299+AB299</f>
        <v>1000</v>
      </c>
      <c r="Z299" s="516"/>
      <c r="AA299" s="592">
        <v>1000</v>
      </c>
      <c r="AB299" s="473"/>
    </row>
    <row r="300" spans="1:28" ht="15">
      <c r="A300" s="239"/>
      <c r="B300" s="235" t="s">
        <v>298</v>
      </c>
      <c r="C300" s="236" t="s">
        <v>69</v>
      </c>
      <c r="D300" s="244">
        <v>500</v>
      </c>
      <c r="E300" s="244"/>
      <c r="F300" s="245">
        <v>500</v>
      </c>
      <c r="G300" s="10"/>
      <c r="J300">
        <v>101</v>
      </c>
      <c r="K300">
        <v>8650</v>
      </c>
      <c r="L300">
        <v>10.5</v>
      </c>
      <c r="M300">
        <f>K300*L300%</f>
        <v>908.25</v>
      </c>
      <c r="N300">
        <v>2.8</v>
      </c>
      <c r="O300">
        <f>K300*N300%</f>
        <v>242.2</v>
      </c>
      <c r="P300">
        <v>4.8</v>
      </c>
      <c r="Q300">
        <f>K300*P300%</f>
        <v>415.2</v>
      </c>
      <c r="V300" s="239"/>
      <c r="W300" s="235" t="s">
        <v>298</v>
      </c>
      <c r="X300" s="236" t="s">
        <v>69</v>
      </c>
      <c r="Y300" s="244">
        <f>Z300+AA300+AB300</f>
        <v>1000</v>
      </c>
      <c r="Z300" s="516"/>
      <c r="AA300" s="592">
        <v>1000</v>
      </c>
      <c r="AB300" s="473"/>
    </row>
    <row r="301" spans="1:28" ht="21">
      <c r="A301" s="247" t="s">
        <v>172</v>
      </c>
      <c r="B301" s="248" t="s">
        <v>173</v>
      </c>
      <c r="C301" s="249"/>
      <c r="D301" s="250"/>
      <c r="E301" s="250"/>
      <c r="F301" s="251"/>
      <c r="G301" s="10"/>
      <c r="J301">
        <v>208</v>
      </c>
      <c r="K301">
        <v>150</v>
      </c>
      <c r="P301">
        <v>4.8</v>
      </c>
      <c r="Q301">
        <f>K301*P301%</f>
        <v>7.2</v>
      </c>
      <c r="V301" s="247" t="s">
        <v>172</v>
      </c>
      <c r="W301" s="248" t="s">
        <v>173</v>
      </c>
      <c r="X301" s="249"/>
      <c r="Y301" s="250"/>
      <c r="Z301" s="517"/>
      <c r="AA301" s="518"/>
      <c r="AB301" s="473"/>
    </row>
    <row r="302" spans="1:28" ht="15">
      <c r="A302" s="252"/>
      <c r="B302" s="253"/>
      <c r="C302" s="249"/>
      <c r="D302" s="250"/>
      <c r="E302" s="250"/>
      <c r="F302" s="251"/>
      <c r="G302" s="10"/>
      <c r="K302">
        <f>SUM(K300:K301)</f>
        <v>8800</v>
      </c>
      <c r="M302">
        <f>SUM(M300:M301)</f>
        <v>908.25</v>
      </c>
      <c r="O302">
        <f>SUM(O300:O301)</f>
        <v>242.2</v>
      </c>
      <c r="Q302">
        <f>SUM(Q300:Q301)</f>
        <v>422.4</v>
      </c>
      <c r="V302" s="252"/>
      <c r="W302" s="253"/>
      <c r="X302" s="249"/>
      <c r="Y302" s="250"/>
      <c r="Z302" s="517"/>
      <c r="AA302" s="518"/>
      <c r="AB302" s="473"/>
    </row>
    <row r="303" spans="1:28" ht="21">
      <c r="A303" s="252"/>
      <c r="B303" s="248" t="s">
        <v>101</v>
      </c>
      <c r="C303" s="254" t="s">
        <v>102</v>
      </c>
      <c r="D303" s="255">
        <f>E303</f>
        <v>0</v>
      </c>
      <c r="E303" s="255"/>
      <c r="F303" s="256"/>
      <c r="G303" s="10"/>
      <c r="V303" s="252"/>
      <c r="W303" s="248" t="s">
        <v>101</v>
      </c>
      <c r="X303" s="254" t="s">
        <v>102</v>
      </c>
      <c r="Y303" s="255">
        <f>Z303</f>
        <v>0</v>
      </c>
      <c r="Z303" s="519"/>
      <c r="AA303" s="520"/>
      <c r="AB303" s="473"/>
    </row>
    <row r="304" spans="1:28" ht="21">
      <c r="A304" s="252"/>
      <c r="B304" s="257" t="s">
        <v>103</v>
      </c>
      <c r="C304" s="254" t="s">
        <v>104</v>
      </c>
      <c r="D304" s="255">
        <f>E304</f>
        <v>0</v>
      </c>
      <c r="E304" s="255"/>
      <c r="F304" s="256"/>
      <c r="G304" s="10"/>
      <c r="V304" s="252"/>
      <c r="W304" s="257" t="s">
        <v>103</v>
      </c>
      <c r="X304" s="254" t="s">
        <v>104</v>
      </c>
      <c r="Y304" s="255">
        <f>Z304</f>
        <v>0</v>
      </c>
      <c r="Z304" s="519"/>
      <c r="AA304" s="520"/>
      <c r="AB304" s="473"/>
    </row>
    <row r="305" spans="1:28" ht="15">
      <c r="A305" s="258"/>
      <c r="B305" s="259" t="s">
        <v>123</v>
      </c>
      <c r="C305" s="260"/>
      <c r="D305" s="255">
        <f>SUM(D303:D304)</f>
        <v>0</v>
      </c>
      <c r="E305" s="255"/>
      <c r="F305" s="256"/>
      <c r="G305" s="10"/>
      <c r="M305">
        <f>M302+O302+Q302</f>
        <v>1572.85</v>
      </c>
      <c r="V305" s="258"/>
      <c r="W305" s="259" t="s">
        <v>123</v>
      </c>
      <c r="X305" s="260"/>
      <c r="Y305" s="255">
        <f>SUM(Y303:Y304)</f>
        <v>0</v>
      </c>
      <c r="Z305" s="519"/>
      <c r="AA305" s="520"/>
      <c r="AB305" s="473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519"/>
      <c r="AA306" s="520"/>
      <c r="AB306" s="473"/>
    </row>
    <row r="307" spans="1:28" ht="15">
      <c r="A307" s="258" t="s">
        <v>294</v>
      </c>
      <c r="B307" s="259" t="s">
        <v>293</v>
      </c>
      <c r="C307" s="451" t="s">
        <v>295</v>
      </c>
      <c r="D307" s="255">
        <f>E307</f>
        <v>0</v>
      </c>
      <c r="E307" s="255"/>
      <c r="F307" s="256"/>
      <c r="G307" s="10"/>
      <c r="V307" s="258" t="s">
        <v>325</v>
      </c>
      <c r="W307" s="259" t="s">
        <v>293</v>
      </c>
      <c r="X307" s="451"/>
      <c r="Y307" s="255">
        <f>Z307</f>
        <v>0</v>
      </c>
      <c r="Z307" s="519"/>
      <c r="AA307" s="520"/>
      <c r="AB307" s="473"/>
    </row>
    <row r="308" spans="1:28" ht="15">
      <c r="A308" s="258"/>
      <c r="B308" s="259"/>
      <c r="C308" s="451"/>
      <c r="D308" s="255"/>
      <c r="E308" s="255"/>
      <c r="F308" s="256"/>
      <c r="G308" s="10"/>
      <c r="V308" s="258"/>
      <c r="W308" s="259" t="s">
        <v>320</v>
      </c>
      <c r="X308" s="451"/>
      <c r="Y308" s="255"/>
      <c r="Z308" s="519"/>
      <c r="AA308" s="520"/>
      <c r="AB308" s="473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323</v>
      </c>
      <c r="X309" s="451" t="s">
        <v>102</v>
      </c>
      <c r="Y309" s="255">
        <f>AA309+Z309</f>
        <v>146500</v>
      </c>
      <c r="Z309" s="595">
        <v>146500</v>
      </c>
      <c r="AA309" s="520"/>
      <c r="AB309" s="473"/>
    </row>
    <row r="310" spans="1:28" ht="21">
      <c r="A310" s="258"/>
      <c r="B310" s="259"/>
      <c r="C310" s="451"/>
      <c r="D310" s="255"/>
      <c r="E310" s="255"/>
      <c r="F310" s="256"/>
      <c r="G310" s="10"/>
      <c r="V310" s="258"/>
      <c r="W310" s="259" t="s">
        <v>324</v>
      </c>
      <c r="X310" s="451" t="s">
        <v>104</v>
      </c>
      <c r="Y310" s="255">
        <f>AA310+Z310</f>
        <v>28900</v>
      </c>
      <c r="Z310" s="595">
        <v>28900</v>
      </c>
      <c r="AA310" s="520"/>
      <c r="AB310" s="473"/>
    </row>
    <row r="311" spans="1:28" ht="15">
      <c r="A311" s="258"/>
      <c r="B311" s="259"/>
      <c r="C311" s="260"/>
      <c r="D311" s="255"/>
      <c r="E311" s="255"/>
      <c r="F311" s="256"/>
      <c r="G311" s="10"/>
      <c r="V311" s="258"/>
      <c r="W311" s="259" t="s">
        <v>320</v>
      </c>
      <c r="X311" s="260" t="s">
        <v>125</v>
      </c>
      <c r="Y311" s="255">
        <f>AA311+Z311</f>
        <v>175400</v>
      </c>
      <c r="Z311" s="595">
        <f>Z309+Z310</f>
        <v>175400</v>
      </c>
      <c r="AA311" s="520"/>
      <c r="AB311" s="473"/>
    </row>
    <row r="312" spans="1:28" ht="21">
      <c r="A312" s="261">
        <v>6</v>
      </c>
      <c r="B312" s="262" t="s">
        <v>223</v>
      </c>
      <c r="C312" s="263"/>
      <c r="D312" s="264">
        <f>D329+D338+D352+D372+D380+D391+D396</f>
        <v>1739207</v>
      </c>
      <c r="E312" s="264"/>
      <c r="F312" s="265">
        <f>F329+F338+F352+F372+F380+F391+F396</f>
        <v>1739207</v>
      </c>
      <c r="G312" s="10"/>
      <c r="V312" s="261">
        <v>6</v>
      </c>
      <c r="W312" s="262" t="s">
        <v>223</v>
      </c>
      <c r="X312" s="263"/>
      <c r="Y312" s="264">
        <f>Y329+Y338+Y352+Y372+Y380+Y391+Y396</f>
        <v>4761180</v>
      </c>
      <c r="Z312" s="643">
        <v>0</v>
      </c>
      <c r="AA312" s="609">
        <f>AA329+AA338+AA352+AA372+AA380+AA391+AA396</f>
        <v>4761180</v>
      </c>
      <c r="AB312" s="473"/>
    </row>
    <row r="313" spans="1:28" ht="15">
      <c r="A313" s="261"/>
      <c r="B313" s="262"/>
      <c r="C313" s="263"/>
      <c r="D313" s="266"/>
      <c r="E313" s="266"/>
      <c r="F313" s="267"/>
      <c r="G313" s="10"/>
      <c r="V313" s="261"/>
      <c r="W313" s="262"/>
      <c r="X313" s="263"/>
      <c r="Y313" s="266"/>
      <c r="Z313" s="523"/>
      <c r="AA313" s="524"/>
      <c r="AB313" s="473"/>
    </row>
    <row r="314" spans="1:28" ht="21">
      <c r="A314" s="268" t="s">
        <v>174</v>
      </c>
      <c r="B314" s="262" t="s">
        <v>175</v>
      </c>
      <c r="C314" s="269"/>
      <c r="D314" s="266"/>
      <c r="E314" s="266"/>
      <c r="F314" s="267"/>
      <c r="G314" s="10"/>
      <c r="V314" s="268" t="s">
        <v>174</v>
      </c>
      <c r="W314" s="262" t="s">
        <v>175</v>
      </c>
      <c r="X314" s="269"/>
      <c r="Y314" s="266"/>
      <c r="Z314" s="523"/>
      <c r="AA314" s="524"/>
      <c r="AB314" s="473"/>
    </row>
    <row r="315" spans="1:28" ht="15">
      <c r="A315" s="268"/>
      <c r="B315" s="262"/>
      <c r="C315" s="269"/>
      <c r="D315" s="266"/>
      <c r="E315" s="266"/>
      <c r="F315" s="267"/>
      <c r="G315" s="10"/>
      <c r="V315" s="268"/>
      <c r="W315" s="262"/>
      <c r="X315" s="269"/>
      <c r="Y315" s="266"/>
      <c r="Z315" s="523"/>
      <c r="AA315" s="524"/>
      <c r="AB315" s="473"/>
    </row>
    <row r="316" spans="1:28" ht="21">
      <c r="A316" s="270"/>
      <c r="B316" s="235" t="s">
        <v>101</v>
      </c>
      <c r="C316" s="236" t="s">
        <v>102</v>
      </c>
      <c r="D316" s="266">
        <f>F316</f>
        <v>0</v>
      </c>
      <c r="E316" s="266"/>
      <c r="F316" s="267">
        <v>0</v>
      </c>
      <c r="G316" s="10"/>
      <c r="V316" s="270"/>
      <c r="W316" s="235" t="s">
        <v>101</v>
      </c>
      <c r="X316" s="236" t="s">
        <v>102</v>
      </c>
      <c r="Y316" s="266">
        <f>AA316</f>
        <v>0</v>
      </c>
      <c r="Z316" s="523"/>
      <c r="AA316" s="608">
        <v>0</v>
      </c>
      <c r="AB316" s="473"/>
    </row>
    <row r="317" spans="1:28" ht="21">
      <c r="A317" s="270"/>
      <c r="B317" s="257" t="s">
        <v>103</v>
      </c>
      <c r="C317" s="254" t="s">
        <v>104</v>
      </c>
      <c r="D317" s="266">
        <f>F317</f>
        <v>0</v>
      </c>
      <c r="E317" s="266"/>
      <c r="F317" s="267">
        <v>0</v>
      </c>
      <c r="G317" s="10"/>
      <c r="V317" s="270"/>
      <c r="W317" s="257" t="s">
        <v>103</v>
      </c>
      <c r="X317" s="254" t="s">
        <v>104</v>
      </c>
      <c r="Y317" s="266">
        <f>AA317</f>
        <v>0</v>
      </c>
      <c r="Z317" s="523"/>
      <c r="AA317" s="608">
        <v>0</v>
      </c>
      <c r="AB317" s="473"/>
    </row>
    <row r="318" spans="1:28" ht="15">
      <c r="A318" s="270"/>
      <c r="B318" s="262" t="s">
        <v>105</v>
      </c>
      <c r="C318" s="263" t="s">
        <v>106</v>
      </c>
      <c r="D318" s="264"/>
      <c r="E318" s="264"/>
      <c r="F318" s="265"/>
      <c r="G318" s="10"/>
      <c r="V318" s="270"/>
      <c r="W318" s="262" t="s">
        <v>105</v>
      </c>
      <c r="X318" s="263" t="s">
        <v>106</v>
      </c>
      <c r="Y318" s="264"/>
      <c r="Z318" s="521"/>
      <c r="AA318" s="522"/>
      <c r="AB318" s="473"/>
    </row>
    <row r="319" spans="1:28" ht="15">
      <c r="A319" s="270"/>
      <c r="B319" s="271" t="s">
        <v>111</v>
      </c>
      <c r="C319" s="269" t="s">
        <v>112</v>
      </c>
      <c r="D319" s="266">
        <f>F319</f>
        <v>3000</v>
      </c>
      <c r="E319" s="266"/>
      <c r="F319" s="267">
        <v>3000</v>
      </c>
      <c r="G319" s="10"/>
      <c r="V319" s="270"/>
      <c r="W319" s="271" t="s">
        <v>111</v>
      </c>
      <c r="X319" s="269" t="s">
        <v>112</v>
      </c>
      <c r="Y319" s="266">
        <f>AA319</f>
        <v>15000</v>
      </c>
      <c r="Z319" s="523"/>
      <c r="AA319" s="608">
        <v>15000</v>
      </c>
      <c r="AB319" s="473"/>
    </row>
    <row r="320" spans="1:28" ht="15">
      <c r="A320" s="270"/>
      <c r="B320" s="271" t="s">
        <v>115</v>
      </c>
      <c r="C320" s="269" t="s">
        <v>116</v>
      </c>
      <c r="D320" s="266">
        <f>F320</f>
        <v>25000</v>
      </c>
      <c r="E320" s="266"/>
      <c r="F320" s="267">
        <v>25000</v>
      </c>
      <c r="G320" s="10"/>
      <c r="V320" s="270"/>
      <c r="W320" s="271" t="s">
        <v>115</v>
      </c>
      <c r="X320" s="269" t="s">
        <v>116</v>
      </c>
      <c r="Y320" s="266">
        <f>AA320</f>
        <v>50000</v>
      </c>
      <c r="Z320" s="523"/>
      <c r="AA320" s="608">
        <v>50000</v>
      </c>
      <c r="AB320" s="473"/>
    </row>
    <row r="321" spans="1:28" ht="15">
      <c r="A321" s="270"/>
      <c r="B321" s="421" t="s">
        <v>117</v>
      </c>
      <c r="C321" s="422" t="s">
        <v>118</v>
      </c>
      <c r="D321" s="266">
        <f>E321+F321</f>
        <v>10000</v>
      </c>
      <c r="E321" s="266"/>
      <c r="F321" s="267">
        <v>10000</v>
      </c>
      <c r="G321" s="10"/>
      <c r="V321" s="270"/>
      <c r="W321" s="421" t="s">
        <v>117</v>
      </c>
      <c r="X321" s="422" t="s">
        <v>118</v>
      </c>
      <c r="Y321" s="266">
        <f>Z321+AA321</f>
        <v>70000</v>
      </c>
      <c r="Z321" s="523"/>
      <c r="AA321" s="608">
        <v>70000</v>
      </c>
      <c r="AB321" s="473"/>
    </row>
    <row r="322" spans="1:28" ht="15">
      <c r="A322" s="270"/>
      <c r="B322" s="421" t="s">
        <v>134</v>
      </c>
      <c r="C322" s="422" t="s">
        <v>135</v>
      </c>
      <c r="D322" s="266">
        <f>E322+F322</f>
        <v>5800</v>
      </c>
      <c r="E322" s="266"/>
      <c r="F322" s="267">
        <v>5800</v>
      </c>
      <c r="G322" s="10"/>
      <c r="V322" s="270"/>
      <c r="W322" s="421" t="s">
        <v>134</v>
      </c>
      <c r="X322" s="422" t="s">
        <v>135</v>
      </c>
      <c r="Y322" s="266">
        <f>Z322+AA322</f>
        <v>5800</v>
      </c>
      <c r="Z322" s="523"/>
      <c r="AA322" s="608">
        <v>5800</v>
      </c>
      <c r="AB322" s="473"/>
    </row>
    <row r="323" spans="1:28" ht="33.75">
      <c r="A323" s="270"/>
      <c r="B323" s="108" t="s">
        <v>272</v>
      </c>
      <c r="C323" s="107" t="s">
        <v>273</v>
      </c>
      <c r="D323" s="266">
        <f>E323+F323</f>
        <v>0</v>
      </c>
      <c r="E323" s="266"/>
      <c r="F323" s="267">
        <v>0</v>
      </c>
      <c r="G323" s="10"/>
      <c r="V323" s="270"/>
      <c r="W323" s="108" t="s">
        <v>272</v>
      </c>
      <c r="X323" s="107" t="s">
        <v>273</v>
      </c>
      <c r="Y323" s="266">
        <f>Z323+AA323</f>
        <v>0</v>
      </c>
      <c r="Z323" s="523"/>
      <c r="AA323" s="608">
        <v>0</v>
      </c>
      <c r="AB323" s="473"/>
    </row>
    <row r="324" spans="1:28" ht="15">
      <c r="A324" s="270"/>
      <c r="B324" s="262" t="s">
        <v>123</v>
      </c>
      <c r="C324" s="269"/>
      <c r="D324" s="264">
        <f>SUM(D316:D323)</f>
        <v>43800</v>
      </c>
      <c r="E324" s="264"/>
      <c r="F324" s="265">
        <f>SUM(F316:F323)</f>
        <v>43800</v>
      </c>
      <c r="G324" s="10"/>
      <c r="V324" s="270"/>
      <c r="W324" s="262" t="s">
        <v>123</v>
      </c>
      <c r="X324" s="269"/>
      <c r="Y324" s="264">
        <f>SUM(Y316:Y323)</f>
        <v>140800</v>
      </c>
      <c r="Z324" s="521"/>
      <c r="AA324" s="609">
        <f>SUM(AA316:AA323)</f>
        <v>140800</v>
      </c>
      <c r="AB324" s="473"/>
    </row>
    <row r="325" spans="1:28" ht="15">
      <c r="A325" s="270"/>
      <c r="B325" s="271" t="s">
        <v>143</v>
      </c>
      <c r="C325" s="263" t="s">
        <v>144</v>
      </c>
      <c r="D325" s="266">
        <v>159622</v>
      </c>
      <c r="E325" s="264"/>
      <c r="F325" s="265">
        <v>159622</v>
      </c>
      <c r="G325" s="10"/>
      <c r="V325" s="270"/>
      <c r="W325" s="271" t="s">
        <v>143</v>
      </c>
      <c r="X325" s="263" t="s">
        <v>144</v>
      </c>
      <c r="Y325" s="266">
        <f>Z325+AA325</f>
        <v>100000</v>
      </c>
      <c r="Z325" s="521"/>
      <c r="AA325" s="609">
        <v>100000</v>
      </c>
      <c r="AB325" s="473"/>
    </row>
    <row r="326" spans="1:28" ht="15">
      <c r="A326" s="270"/>
      <c r="B326" s="271" t="s">
        <v>145</v>
      </c>
      <c r="C326" s="263" t="s">
        <v>146</v>
      </c>
      <c r="D326" s="266">
        <v>50500</v>
      </c>
      <c r="E326" s="264"/>
      <c r="F326" s="265">
        <v>50500</v>
      </c>
      <c r="G326" s="10"/>
      <c r="V326" s="270"/>
      <c r="W326" s="271" t="s">
        <v>145</v>
      </c>
      <c r="X326" s="263" t="s">
        <v>146</v>
      </c>
      <c r="Y326" s="266">
        <f>Z326+AA326</f>
        <v>0</v>
      </c>
      <c r="Z326" s="521"/>
      <c r="AA326" s="609"/>
      <c r="AB326" s="473"/>
    </row>
    <row r="327" spans="1:28" ht="15">
      <c r="A327" s="270"/>
      <c r="B327" s="271"/>
      <c r="C327" s="263"/>
      <c r="D327" s="266"/>
      <c r="E327" s="264"/>
      <c r="F327" s="265"/>
      <c r="G327" s="10"/>
      <c r="V327" s="270"/>
      <c r="W327" s="271"/>
      <c r="X327" s="263" t="s">
        <v>244</v>
      </c>
      <c r="Y327" s="266">
        <f>Z327+AA327</f>
        <v>200000</v>
      </c>
      <c r="Z327" s="521"/>
      <c r="AA327" s="609">
        <v>200000</v>
      </c>
      <c r="AB327" s="473"/>
    </row>
    <row r="328" spans="1:28" ht="15">
      <c r="A328" s="270"/>
      <c r="B328" s="262" t="s">
        <v>147</v>
      </c>
      <c r="C328" s="269"/>
      <c r="D328" s="264">
        <f>SUM(D325:D326)</f>
        <v>210122</v>
      </c>
      <c r="E328" s="264"/>
      <c r="F328" s="265">
        <f>SUM(F325:F326)</f>
        <v>210122</v>
      </c>
      <c r="G328" s="10"/>
      <c r="V328" s="270"/>
      <c r="W328" s="262" t="s">
        <v>147</v>
      </c>
      <c r="X328" s="269"/>
      <c r="Y328" s="264">
        <f>Z328+AA328</f>
        <v>300000</v>
      </c>
      <c r="Z328" s="521"/>
      <c r="AA328" s="609">
        <f>AA325+AA326+AA327</f>
        <v>300000</v>
      </c>
      <c r="AB328" s="473"/>
    </row>
    <row r="329" spans="1:28" ht="15">
      <c r="A329" s="270"/>
      <c r="B329" s="262" t="s">
        <v>124</v>
      </c>
      <c r="C329" s="263" t="s">
        <v>125</v>
      </c>
      <c r="D329" s="264">
        <f>D324+D328</f>
        <v>253922</v>
      </c>
      <c r="E329" s="264"/>
      <c r="F329" s="265">
        <f>F324+F328</f>
        <v>253922</v>
      </c>
      <c r="G329" s="10"/>
      <c r="V329" s="270"/>
      <c r="W329" s="262" t="s">
        <v>124</v>
      </c>
      <c r="X329" s="263" t="s">
        <v>125</v>
      </c>
      <c r="Y329" s="264">
        <f>Y324+Y328</f>
        <v>440800</v>
      </c>
      <c r="Z329" s="643">
        <f>Z328+Z324</f>
        <v>0</v>
      </c>
      <c r="AA329" s="609">
        <f>AA324+AA328</f>
        <v>440800</v>
      </c>
      <c r="AB329" s="473"/>
    </row>
    <row r="330" spans="1:28" ht="15">
      <c r="A330" s="270"/>
      <c r="B330" s="262"/>
      <c r="C330" s="263"/>
      <c r="D330" s="264"/>
      <c r="E330" s="264"/>
      <c r="F330" s="265"/>
      <c r="G330" s="10"/>
      <c r="V330" s="270"/>
      <c r="W330" s="262"/>
      <c r="X330" s="263"/>
      <c r="Y330" s="264"/>
      <c r="Z330" s="521"/>
      <c r="AA330" s="522"/>
      <c r="AB330" s="473"/>
    </row>
    <row r="331" spans="1:28" ht="21">
      <c r="A331" s="268" t="s">
        <v>176</v>
      </c>
      <c r="B331" s="262" t="s">
        <v>177</v>
      </c>
      <c r="C331" s="269"/>
      <c r="D331" s="266"/>
      <c r="E331" s="266"/>
      <c r="F331" s="267"/>
      <c r="G331" s="10"/>
      <c r="V331" s="268" t="s">
        <v>176</v>
      </c>
      <c r="W331" s="262" t="s">
        <v>177</v>
      </c>
      <c r="X331" s="269"/>
      <c r="Y331" s="266"/>
      <c r="Z331" s="523"/>
      <c r="AA331" s="524"/>
      <c r="AB331" s="473"/>
    </row>
    <row r="332" spans="1:28" ht="15">
      <c r="A332" s="270"/>
      <c r="B332" s="262" t="s">
        <v>105</v>
      </c>
      <c r="C332" s="263" t="s">
        <v>106</v>
      </c>
      <c r="D332" s="264"/>
      <c r="E332" s="264"/>
      <c r="F332" s="265"/>
      <c r="G332" s="10"/>
      <c r="V332" s="270"/>
      <c r="W332" s="262" t="s">
        <v>105</v>
      </c>
      <c r="X332" s="263" t="s">
        <v>106</v>
      </c>
      <c r="Y332" s="264"/>
      <c r="Z332" s="521"/>
      <c r="AA332" s="522"/>
      <c r="AB332" s="473"/>
    </row>
    <row r="333" spans="1:28" ht="15">
      <c r="A333" s="270"/>
      <c r="B333" s="271" t="s">
        <v>111</v>
      </c>
      <c r="C333" s="269" t="s">
        <v>112</v>
      </c>
      <c r="D333" s="266">
        <f>E333+F333</f>
        <v>7000</v>
      </c>
      <c r="E333" s="266"/>
      <c r="F333" s="267">
        <v>7000</v>
      </c>
      <c r="G333" s="10"/>
      <c r="V333" s="270"/>
      <c r="W333" s="271" t="s">
        <v>111</v>
      </c>
      <c r="X333" s="269" t="s">
        <v>112</v>
      </c>
      <c r="Y333" s="266">
        <f>Z333+AA333</f>
        <v>5000</v>
      </c>
      <c r="Z333" s="523"/>
      <c r="AA333" s="608">
        <v>5000</v>
      </c>
      <c r="AB333" s="473"/>
    </row>
    <row r="334" spans="1:28" ht="15">
      <c r="A334" s="270"/>
      <c r="B334" s="271" t="s">
        <v>113</v>
      </c>
      <c r="C334" s="269" t="s">
        <v>114</v>
      </c>
      <c r="D334" s="266">
        <f>E334+F334</f>
        <v>120000</v>
      </c>
      <c r="E334" s="266"/>
      <c r="F334" s="267">
        <v>120000</v>
      </c>
      <c r="G334" s="10"/>
      <c r="V334" s="270"/>
      <c r="W334" s="271" t="s">
        <v>113</v>
      </c>
      <c r="X334" s="269" t="s">
        <v>114</v>
      </c>
      <c r="Y334" s="266">
        <f>Z334+AA334</f>
        <v>100000</v>
      </c>
      <c r="Z334" s="523"/>
      <c r="AA334" s="608">
        <v>100000</v>
      </c>
      <c r="AB334" s="473"/>
    </row>
    <row r="335" spans="1:28" ht="15">
      <c r="A335" s="270"/>
      <c r="B335" s="271" t="s">
        <v>115</v>
      </c>
      <c r="C335" s="269" t="s">
        <v>116</v>
      </c>
      <c r="D335" s="266"/>
      <c r="E335" s="266"/>
      <c r="F335" s="267"/>
      <c r="G335" s="10"/>
      <c r="V335" s="270"/>
      <c r="W335" s="271" t="s">
        <v>115</v>
      </c>
      <c r="X335" s="269" t="s">
        <v>116</v>
      </c>
      <c r="Y335" s="266">
        <f>AA335</f>
        <v>20000</v>
      </c>
      <c r="Z335" s="523"/>
      <c r="AA335" s="608">
        <v>20000</v>
      </c>
      <c r="AB335" s="473"/>
    </row>
    <row r="336" spans="1:28" ht="15">
      <c r="A336" s="270"/>
      <c r="B336" s="421" t="s">
        <v>117</v>
      </c>
      <c r="C336" s="269" t="s">
        <v>118</v>
      </c>
      <c r="D336" s="266">
        <f>G336+F336+E336</f>
        <v>10000</v>
      </c>
      <c r="E336" s="266"/>
      <c r="F336" s="267">
        <v>10000</v>
      </c>
      <c r="G336" s="10"/>
      <c r="V336" s="270"/>
      <c r="W336" s="421" t="s">
        <v>117</v>
      </c>
      <c r="X336" s="269" t="s">
        <v>118</v>
      </c>
      <c r="Y336" s="266">
        <f>AB336+AA336+Z336</f>
        <v>20000</v>
      </c>
      <c r="Z336" s="523"/>
      <c r="AA336" s="608">
        <v>20000</v>
      </c>
      <c r="AB336" s="473"/>
    </row>
    <row r="337" spans="1:28" ht="15">
      <c r="A337" s="270"/>
      <c r="B337" s="421"/>
      <c r="C337" s="269"/>
      <c r="D337" s="266"/>
      <c r="E337" s="266"/>
      <c r="F337" s="267"/>
      <c r="G337" s="10"/>
      <c r="V337" s="270"/>
      <c r="W337" s="421" t="s">
        <v>134</v>
      </c>
      <c r="X337" s="269" t="s">
        <v>135</v>
      </c>
      <c r="Y337" s="266">
        <f>+AB337+AA337+Z337</f>
        <v>0</v>
      </c>
      <c r="Z337" s="523"/>
      <c r="AA337" s="608"/>
      <c r="AB337" s="473"/>
    </row>
    <row r="338" spans="1:28" ht="15">
      <c r="A338" s="270"/>
      <c r="B338" s="262" t="s">
        <v>124</v>
      </c>
      <c r="C338" s="263" t="s">
        <v>125</v>
      </c>
      <c r="D338" s="264">
        <f>D333+D334+D335+D336</f>
        <v>137000</v>
      </c>
      <c r="E338" s="264"/>
      <c r="F338" s="265">
        <f>F333+F334+F335+F336</f>
        <v>137000</v>
      </c>
      <c r="G338" s="10"/>
      <c r="V338" s="270"/>
      <c r="W338" s="262" t="s">
        <v>124</v>
      </c>
      <c r="X338" s="263" t="s">
        <v>125</v>
      </c>
      <c r="Y338" s="264">
        <f>Y333+Y334+Y335+Y336+Y337</f>
        <v>145000</v>
      </c>
      <c r="Z338" s="521"/>
      <c r="AA338" s="609">
        <f>AA333+AA334+AA335+AA336+AA337</f>
        <v>145000</v>
      </c>
      <c r="AB338" s="473"/>
    </row>
    <row r="339" spans="1:28" ht="15">
      <c r="A339" s="270"/>
      <c r="B339" s="262"/>
      <c r="C339" s="263"/>
      <c r="D339" s="264"/>
      <c r="E339" s="264"/>
      <c r="F339" s="265"/>
      <c r="G339" s="10"/>
      <c r="V339" s="270"/>
      <c r="W339" s="262"/>
      <c r="X339" s="263"/>
      <c r="Y339" s="264"/>
      <c r="Z339" s="521"/>
      <c r="AA339" s="522"/>
      <c r="AB339" s="473"/>
    </row>
    <row r="340" spans="1:28" ht="31.5">
      <c r="A340" s="272" t="s">
        <v>178</v>
      </c>
      <c r="B340" s="273" t="s">
        <v>179</v>
      </c>
      <c r="C340" s="274"/>
      <c r="D340" s="275"/>
      <c r="E340" s="275"/>
      <c r="F340" s="276"/>
      <c r="G340" s="10"/>
      <c r="V340" s="272" t="s">
        <v>178</v>
      </c>
      <c r="W340" s="273" t="s">
        <v>331</v>
      </c>
      <c r="X340" s="274"/>
      <c r="Y340" s="275"/>
      <c r="Z340" s="525"/>
      <c r="AA340" s="526"/>
      <c r="AB340" s="473"/>
    </row>
    <row r="341" spans="1:28" ht="15">
      <c r="A341" s="277"/>
      <c r="B341" s="171"/>
      <c r="C341" s="274"/>
      <c r="D341" s="275"/>
      <c r="E341" s="275"/>
      <c r="F341" s="276"/>
      <c r="G341" s="10"/>
      <c r="V341" s="277"/>
      <c r="W341" s="171"/>
      <c r="X341" s="274"/>
      <c r="Y341" s="275"/>
      <c r="Z341" s="525"/>
      <c r="AA341" s="526"/>
      <c r="AB341" s="473"/>
    </row>
    <row r="342" spans="1:28" ht="15">
      <c r="A342" s="277"/>
      <c r="B342" s="273" t="s">
        <v>105</v>
      </c>
      <c r="C342" s="172" t="s">
        <v>106</v>
      </c>
      <c r="D342" s="278"/>
      <c r="E342" s="278"/>
      <c r="F342" s="279"/>
      <c r="G342" s="10"/>
      <c r="V342" s="277"/>
      <c r="W342" s="273" t="s">
        <v>105</v>
      </c>
      <c r="X342" s="172" t="s">
        <v>106</v>
      </c>
      <c r="Y342" s="278"/>
      <c r="Z342" s="527"/>
      <c r="AA342" s="614"/>
      <c r="AB342" s="473"/>
    </row>
    <row r="343" spans="1:28" ht="15">
      <c r="A343" s="277"/>
      <c r="B343" s="171" t="s">
        <v>111</v>
      </c>
      <c r="C343" s="274" t="s">
        <v>112</v>
      </c>
      <c r="D343" s="275">
        <f>E343+F343</f>
        <v>10000</v>
      </c>
      <c r="E343" s="275"/>
      <c r="F343" s="276">
        <v>10000</v>
      </c>
      <c r="G343" s="10"/>
      <c r="V343" s="277"/>
      <c r="W343" s="171" t="s">
        <v>111</v>
      </c>
      <c r="X343" s="274" t="s">
        <v>112</v>
      </c>
      <c r="Y343" s="275">
        <f>Z343+AA343</f>
        <v>50000</v>
      </c>
      <c r="Z343" s="525"/>
      <c r="AA343" s="615">
        <v>50000</v>
      </c>
      <c r="AB343" s="473"/>
    </row>
    <row r="344" spans="1:28" ht="15">
      <c r="A344" s="277"/>
      <c r="B344" s="171" t="s">
        <v>115</v>
      </c>
      <c r="C344" s="274" t="s">
        <v>116</v>
      </c>
      <c r="D344" s="275">
        <f>E344+F344</f>
        <v>15000</v>
      </c>
      <c r="E344" s="275"/>
      <c r="F344" s="276">
        <v>15000</v>
      </c>
      <c r="G344" s="10"/>
      <c r="V344" s="277"/>
      <c r="W344" s="171" t="s">
        <v>115</v>
      </c>
      <c r="X344" s="274" t="s">
        <v>116</v>
      </c>
      <c r="Y344" s="275">
        <f>Z344+AA344</f>
        <v>80000</v>
      </c>
      <c r="Z344" s="525"/>
      <c r="AA344" s="615">
        <v>80000</v>
      </c>
      <c r="AB344" s="473"/>
    </row>
    <row r="345" spans="1:28" ht="15">
      <c r="A345" s="277"/>
      <c r="B345" s="421" t="s">
        <v>117</v>
      </c>
      <c r="C345" s="422" t="s">
        <v>118</v>
      </c>
      <c r="D345" s="275">
        <f>E345+F345</f>
        <v>51000</v>
      </c>
      <c r="E345" s="275"/>
      <c r="F345" s="276">
        <v>51000</v>
      </c>
      <c r="G345" s="10"/>
      <c r="V345" s="277"/>
      <c r="W345" s="421" t="s">
        <v>117</v>
      </c>
      <c r="X345" s="422" t="s">
        <v>118</v>
      </c>
      <c r="Y345" s="275">
        <f>Z345+AA345</f>
        <v>180000</v>
      </c>
      <c r="Z345" s="525"/>
      <c r="AA345" s="615">
        <v>180000</v>
      </c>
      <c r="AB345" s="473"/>
    </row>
    <row r="346" spans="1:28" ht="15">
      <c r="A346" s="277"/>
      <c r="B346" s="421" t="s">
        <v>134</v>
      </c>
      <c r="C346" s="422" t="s">
        <v>135</v>
      </c>
      <c r="D346" s="275">
        <f>E346+F346</f>
        <v>2400</v>
      </c>
      <c r="E346" s="275"/>
      <c r="F346" s="276">
        <v>2400</v>
      </c>
      <c r="G346" s="10"/>
      <c r="V346" s="277"/>
      <c r="W346" s="421" t="s">
        <v>134</v>
      </c>
      <c r="X346" s="422" t="s">
        <v>135</v>
      </c>
      <c r="Y346" s="275">
        <f>Z346+AA346</f>
        <v>0</v>
      </c>
      <c r="Z346" s="525"/>
      <c r="AA346" s="615"/>
      <c r="AB346" s="473"/>
    </row>
    <row r="347" spans="1:28" ht="15">
      <c r="A347" s="277"/>
      <c r="B347" s="273" t="s">
        <v>123</v>
      </c>
      <c r="C347" s="274"/>
      <c r="D347" s="278">
        <f>SUM(D343:D346)</f>
        <v>78400</v>
      </c>
      <c r="E347" s="278"/>
      <c r="F347" s="279">
        <f>SUM(F342:F346)</f>
        <v>78400</v>
      </c>
      <c r="G347" s="10"/>
      <c r="V347" s="277"/>
      <c r="W347" s="273" t="s">
        <v>123</v>
      </c>
      <c r="X347" s="274"/>
      <c r="Y347" s="278">
        <f>SUM(Y343:Y346)</f>
        <v>310000</v>
      </c>
      <c r="Z347" s="527"/>
      <c r="AA347" s="614">
        <f>SUM(AA342:AA346)</f>
        <v>310000</v>
      </c>
      <c r="AB347" s="473"/>
    </row>
    <row r="348" spans="1:28" ht="15">
      <c r="A348" s="277"/>
      <c r="B348" s="171" t="s">
        <v>143</v>
      </c>
      <c r="C348" s="172" t="s">
        <v>144</v>
      </c>
      <c r="D348" s="275">
        <f>E348+F348</f>
        <v>110000</v>
      </c>
      <c r="E348" s="275"/>
      <c r="F348" s="276">
        <v>110000</v>
      </c>
      <c r="G348" s="10"/>
      <c r="V348" s="277"/>
      <c r="W348" s="171" t="s">
        <v>143</v>
      </c>
      <c r="X348" s="172" t="s">
        <v>144</v>
      </c>
      <c r="Y348" s="275">
        <f>Z348+AA348</f>
        <v>0</v>
      </c>
      <c r="Z348" s="525"/>
      <c r="AA348" s="615"/>
      <c r="AB348" s="473"/>
    </row>
    <row r="349" spans="1:28" ht="15">
      <c r="A349" s="277"/>
      <c r="B349" s="171" t="s">
        <v>145</v>
      </c>
      <c r="C349" s="172" t="s">
        <v>146</v>
      </c>
      <c r="D349" s="275">
        <f>E349+F349</f>
        <v>0</v>
      </c>
      <c r="E349" s="275"/>
      <c r="F349" s="276"/>
      <c r="G349" s="10"/>
      <c r="V349" s="277"/>
      <c r="W349" s="171" t="s">
        <v>145</v>
      </c>
      <c r="X349" s="172" t="s">
        <v>146</v>
      </c>
      <c r="Y349" s="275">
        <f>Z349+AA349</f>
        <v>450000</v>
      </c>
      <c r="Z349" s="525"/>
      <c r="AA349" s="615">
        <v>450000</v>
      </c>
      <c r="AB349" s="473"/>
    </row>
    <row r="350" spans="1:28" ht="15">
      <c r="A350" s="277"/>
      <c r="B350" s="171" t="s">
        <v>277</v>
      </c>
      <c r="C350" s="172" t="s">
        <v>244</v>
      </c>
      <c r="D350" s="275">
        <f>E350+F350</f>
        <v>0</v>
      </c>
      <c r="E350" s="275"/>
      <c r="F350" s="276">
        <v>0</v>
      </c>
      <c r="G350" s="10"/>
      <c r="V350" s="277"/>
      <c r="W350" s="171" t="s">
        <v>277</v>
      </c>
      <c r="X350" s="172" t="s">
        <v>244</v>
      </c>
      <c r="Y350" s="275">
        <f>Z350+AA350</f>
        <v>0</v>
      </c>
      <c r="Z350" s="525"/>
      <c r="AA350" s="615">
        <v>0</v>
      </c>
      <c r="AB350" s="473"/>
    </row>
    <row r="351" spans="1:28" ht="15">
      <c r="A351" s="277"/>
      <c r="B351" s="273" t="s">
        <v>147</v>
      </c>
      <c r="C351" s="274"/>
      <c r="D351" s="278">
        <f>SUM(D348:D350)</f>
        <v>110000</v>
      </c>
      <c r="E351" s="278"/>
      <c r="F351" s="279">
        <f>SUM(F348:F350)</f>
        <v>110000</v>
      </c>
      <c r="G351" s="10"/>
      <c r="V351" s="277"/>
      <c r="W351" s="273" t="s">
        <v>147</v>
      </c>
      <c r="X351" s="274"/>
      <c r="Y351" s="278">
        <f>SUM(Y348:Y350)</f>
        <v>450000</v>
      </c>
      <c r="Z351" s="527"/>
      <c r="AA351" s="614">
        <v>450000</v>
      </c>
      <c r="AB351" s="473"/>
    </row>
    <row r="352" spans="1:28" ht="15">
      <c r="A352" s="277"/>
      <c r="B352" s="273" t="s">
        <v>124</v>
      </c>
      <c r="C352" s="172" t="s">
        <v>125</v>
      </c>
      <c r="D352" s="278">
        <f>D347+D351</f>
        <v>188400</v>
      </c>
      <c r="E352" s="278"/>
      <c r="F352" s="279">
        <f>F347+F351</f>
        <v>188400</v>
      </c>
      <c r="G352" s="10"/>
      <c r="V352" s="277"/>
      <c r="W352" s="273" t="s">
        <v>124</v>
      </c>
      <c r="X352" s="172" t="s">
        <v>125</v>
      </c>
      <c r="Y352" s="278">
        <f>Y347+Y351</f>
        <v>760000</v>
      </c>
      <c r="Z352" s="527"/>
      <c r="AA352" s="614">
        <f>AA347+AA351</f>
        <v>760000</v>
      </c>
      <c r="AB352" s="473"/>
    </row>
    <row r="353" spans="1:28" ht="15">
      <c r="A353" s="277"/>
      <c r="B353" s="273"/>
      <c r="C353" s="172"/>
      <c r="D353" s="278"/>
      <c r="E353" s="278"/>
      <c r="F353" s="279"/>
      <c r="G353" s="10"/>
      <c r="V353" s="277"/>
      <c r="W353" s="273"/>
      <c r="X353" s="172"/>
      <c r="Y353" s="278"/>
      <c r="Z353" s="527"/>
      <c r="AA353" s="528"/>
      <c r="AB353" s="473"/>
    </row>
    <row r="354" spans="1:28" ht="42">
      <c r="A354" s="280" t="s">
        <v>180</v>
      </c>
      <c r="B354" s="281" t="s">
        <v>181</v>
      </c>
      <c r="C354" s="282"/>
      <c r="D354" s="283"/>
      <c r="E354" s="283"/>
      <c r="F354" s="284"/>
      <c r="G354" s="10"/>
      <c r="V354" s="280" t="s">
        <v>180</v>
      </c>
      <c r="W354" s="281" t="s">
        <v>181</v>
      </c>
      <c r="X354" s="282"/>
      <c r="Y354" s="283"/>
      <c r="Z354" s="529"/>
      <c r="AA354" s="530"/>
      <c r="AB354" s="473"/>
    </row>
    <row r="355" spans="1:28" ht="15">
      <c r="A355" s="285"/>
      <c r="B355" s="286"/>
      <c r="C355" s="282"/>
      <c r="D355" s="283"/>
      <c r="E355" s="283"/>
      <c r="F355" s="284"/>
      <c r="G355" s="10"/>
      <c r="I355" t="s">
        <v>255</v>
      </c>
      <c r="V355" s="285"/>
      <c r="W355" s="286"/>
      <c r="X355" s="282"/>
      <c r="Y355" s="283"/>
      <c r="Z355" s="529"/>
      <c r="AA355" s="530"/>
      <c r="AB355" s="473"/>
    </row>
    <row r="356" spans="1:28" ht="21">
      <c r="A356" s="285"/>
      <c r="B356" s="281" t="s">
        <v>100</v>
      </c>
      <c r="C356" s="287" t="s">
        <v>11</v>
      </c>
      <c r="D356" s="288">
        <f>E356+F356</f>
        <v>284880</v>
      </c>
      <c r="E356" s="288"/>
      <c r="F356" s="289">
        <v>284880</v>
      </c>
      <c r="G356" s="10"/>
      <c r="I356">
        <v>101</v>
      </c>
      <c r="J356">
        <v>262500</v>
      </c>
      <c r="K356">
        <v>10.5</v>
      </c>
      <c r="L356">
        <f>J356*K356%</f>
        <v>27562.5</v>
      </c>
      <c r="M356">
        <v>2.8</v>
      </c>
      <c r="N356">
        <f>J356*M356%</f>
        <v>7349.999999999999</v>
      </c>
      <c r="O356">
        <v>4.8</v>
      </c>
      <c r="P356">
        <f>J356*O356%</f>
        <v>12600</v>
      </c>
      <c r="V356" s="285"/>
      <c r="W356" s="281" t="s">
        <v>100</v>
      </c>
      <c r="X356" s="287" t="s">
        <v>11</v>
      </c>
      <c r="Y356" s="288">
        <f>Z356+AA356</f>
        <v>675000</v>
      </c>
      <c r="Z356" s="531"/>
      <c r="AA356" s="610">
        <v>675000</v>
      </c>
      <c r="AB356" s="473"/>
    </row>
    <row r="357" spans="1:28" ht="21">
      <c r="A357" s="285"/>
      <c r="B357" s="281" t="s">
        <v>101</v>
      </c>
      <c r="C357" s="287" t="s">
        <v>102</v>
      </c>
      <c r="D357" s="288">
        <f aca="true" t="shared" si="23" ref="D357:D367">E357+F357</f>
        <v>8300</v>
      </c>
      <c r="E357" s="288"/>
      <c r="F357" s="289">
        <v>8300</v>
      </c>
      <c r="G357" s="10"/>
      <c r="I357">
        <v>208</v>
      </c>
      <c r="J357">
        <v>7130</v>
      </c>
      <c r="K357">
        <v>10.5</v>
      </c>
      <c r="L357">
        <f>J357*K357%</f>
        <v>748.65</v>
      </c>
      <c r="M357">
        <v>2.8</v>
      </c>
      <c r="N357">
        <f>J357*M357%</f>
        <v>199.64</v>
      </c>
      <c r="O357">
        <v>4.8</v>
      </c>
      <c r="P357">
        <f>J357*O357%</f>
        <v>342.24</v>
      </c>
      <c r="V357" s="285"/>
      <c r="W357" s="281" t="s">
        <v>101</v>
      </c>
      <c r="X357" s="287" t="s">
        <v>102</v>
      </c>
      <c r="Y357" s="288">
        <f aca="true" t="shared" si="24" ref="Y357:Y367">Z357+AA357</f>
        <v>20000</v>
      </c>
      <c r="Z357" s="531"/>
      <c r="AA357" s="610">
        <v>20000</v>
      </c>
      <c r="AB357" s="473"/>
    </row>
    <row r="358" spans="1:28" ht="21">
      <c r="A358" s="285"/>
      <c r="B358" s="290" t="s">
        <v>103</v>
      </c>
      <c r="C358" s="287" t="s">
        <v>104</v>
      </c>
      <c r="D358" s="288">
        <f t="shared" si="23"/>
        <v>57170</v>
      </c>
      <c r="E358" s="288"/>
      <c r="F358" s="289">
        <v>57170</v>
      </c>
      <c r="G358" s="10"/>
      <c r="J358">
        <f>SUM(J356:J357)</f>
        <v>269630</v>
      </c>
      <c r="L358">
        <f>SUM(L356:L357)</f>
        <v>28311.15</v>
      </c>
      <c r="N358">
        <f>SUM(N356:N357)</f>
        <v>7549.639999999999</v>
      </c>
      <c r="P358">
        <f>SUM(P356:P357)</f>
        <v>12942.24</v>
      </c>
      <c r="V358" s="285"/>
      <c r="W358" s="290" t="s">
        <v>103</v>
      </c>
      <c r="X358" s="287" t="s">
        <v>104</v>
      </c>
      <c r="Y358" s="288">
        <f t="shared" si="24"/>
        <v>139000</v>
      </c>
      <c r="Z358" s="531"/>
      <c r="AA358" s="610">
        <v>139000</v>
      </c>
      <c r="AB358" s="473"/>
    </row>
    <row r="359" spans="1:28" ht="15">
      <c r="A359" s="285"/>
      <c r="B359" s="281" t="s">
        <v>105</v>
      </c>
      <c r="C359" s="287" t="s">
        <v>106</v>
      </c>
      <c r="D359" s="288">
        <f t="shared" si="23"/>
        <v>0</v>
      </c>
      <c r="E359" s="288"/>
      <c r="F359" s="289">
        <v>0</v>
      </c>
      <c r="G359" s="10"/>
      <c r="V359" s="285"/>
      <c r="W359" s="281" t="s">
        <v>105</v>
      </c>
      <c r="X359" s="287" t="s">
        <v>106</v>
      </c>
      <c r="Y359" s="288">
        <f t="shared" si="24"/>
        <v>0</v>
      </c>
      <c r="Z359" s="531"/>
      <c r="AA359" s="610">
        <v>0</v>
      </c>
      <c r="AB359" s="473"/>
    </row>
    <row r="360" spans="1:28" ht="15">
      <c r="A360" s="285"/>
      <c r="B360" s="286" t="s">
        <v>109</v>
      </c>
      <c r="C360" s="282" t="s">
        <v>110</v>
      </c>
      <c r="D360" s="288">
        <f t="shared" si="23"/>
        <v>2000</v>
      </c>
      <c r="E360" s="283"/>
      <c r="F360" s="284">
        <v>2000</v>
      </c>
      <c r="G360" s="10"/>
      <c r="V360" s="285"/>
      <c r="W360" s="286" t="s">
        <v>109</v>
      </c>
      <c r="X360" s="282" t="s">
        <v>110</v>
      </c>
      <c r="Y360" s="288">
        <f t="shared" si="24"/>
        <v>5000</v>
      </c>
      <c r="Z360" s="529"/>
      <c r="AA360" s="611">
        <v>5000</v>
      </c>
      <c r="AB360" s="473"/>
    </row>
    <row r="361" spans="1:28" ht="15">
      <c r="A361" s="285"/>
      <c r="B361" s="286" t="s">
        <v>111</v>
      </c>
      <c r="C361" s="282" t="s">
        <v>112</v>
      </c>
      <c r="D361" s="288">
        <f t="shared" si="23"/>
        <v>61555</v>
      </c>
      <c r="E361" s="283"/>
      <c r="F361" s="284">
        <v>61555</v>
      </c>
      <c r="G361" s="10"/>
      <c r="J361">
        <f>J358+L361</f>
        <v>318433.03</v>
      </c>
      <c r="L361">
        <f>L358+N358+P358</f>
        <v>48803.03</v>
      </c>
      <c r="V361" s="285"/>
      <c r="W361" s="286" t="s">
        <v>111</v>
      </c>
      <c r="X361" s="282" t="s">
        <v>112</v>
      </c>
      <c r="Y361" s="288">
        <f t="shared" si="24"/>
        <v>160000</v>
      </c>
      <c r="Z361" s="529"/>
      <c r="AA361" s="611">
        <v>160000</v>
      </c>
      <c r="AB361" s="473"/>
    </row>
    <row r="362" spans="1:28" ht="15">
      <c r="A362" s="285"/>
      <c r="B362" s="286" t="s">
        <v>113</v>
      </c>
      <c r="C362" s="282" t="s">
        <v>114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113</v>
      </c>
      <c r="X362" s="282" t="s">
        <v>114</v>
      </c>
      <c r="Y362" s="288">
        <f t="shared" si="24"/>
        <v>100000</v>
      </c>
      <c r="Z362" s="529"/>
      <c r="AA362" s="611">
        <v>100000</v>
      </c>
      <c r="AB362" s="473"/>
    </row>
    <row r="363" spans="1:28" ht="15">
      <c r="A363" s="285"/>
      <c r="B363" s="286" t="s">
        <v>115</v>
      </c>
      <c r="C363" s="282" t="s">
        <v>116</v>
      </c>
      <c r="D363" s="288">
        <f t="shared" si="23"/>
        <v>100000</v>
      </c>
      <c r="E363" s="283"/>
      <c r="F363" s="284">
        <v>100000</v>
      </c>
      <c r="G363" s="10"/>
      <c r="V363" s="285"/>
      <c r="W363" s="286" t="s">
        <v>115</v>
      </c>
      <c r="X363" s="282" t="s">
        <v>116</v>
      </c>
      <c r="Y363" s="288">
        <f t="shared" si="24"/>
        <v>150000</v>
      </c>
      <c r="Z363" s="529"/>
      <c r="AA363" s="611">
        <v>150000</v>
      </c>
      <c r="AB363" s="473"/>
    </row>
    <row r="364" spans="1:28" ht="15">
      <c r="A364" s="285"/>
      <c r="B364" s="421" t="s">
        <v>117</v>
      </c>
      <c r="C364" s="282" t="s">
        <v>118</v>
      </c>
      <c r="D364" s="288">
        <f t="shared" si="23"/>
        <v>40000</v>
      </c>
      <c r="E364" s="283"/>
      <c r="F364" s="284">
        <v>40000</v>
      </c>
      <c r="G364" s="10"/>
      <c r="V364" s="285"/>
      <c r="W364" s="421" t="s">
        <v>117</v>
      </c>
      <c r="X364" s="282" t="s">
        <v>118</v>
      </c>
      <c r="Y364" s="288">
        <f t="shared" si="24"/>
        <v>280000</v>
      </c>
      <c r="Z364" s="529"/>
      <c r="AA364" s="611">
        <v>280000</v>
      </c>
      <c r="AB364" s="473"/>
    </row>
    <row r="365" spans="1:28" ht="22.5">
      <c r="A365" s="285"/>
      <c r="B365" s="286" t="s">
        <v>132</v>
      </c>
      <c r="C365" s="282" t="s">
        <v>273</v>
      </c>
      <c r="D365" s="288">
        <f t="shared" si="23"/>
        <v>2100</v>
      </c>
      <c r="E365" s="283"/>
      <c r="F365" s="284">
        <v>2100</v>
      </c>
      <c r="G365" s="10"/>
      <c r="V365" s="285"/>
      <c r="W365" s="286" t="s">
        <v>132</v>
      </c>
      <c r="X365" s="282" t="s">
        <v>273</v>
      </c>
      <c r="Y365" s="288">
        <f t="shared" si="24"/>
        <v>5000</v>
      </c>
      <c r="Z365" s="529"/>
      <c r="AA365" s="611">
        <v>5000</v>
      </c>
      <c r="AB365" s="473"/>
    </row>
    <row r="366" spans="1:28" ht="15">
      <c r="A366" s="285"/>
      <c r="B366" s="286" t="s">
        <v>119</v>
      </c>
      <c r="C366" s="282" t="s">
        <v>120</v>
      </c>
      <c r="D366" s="288">
        <f t="shared" si="23"/>
        <v>500</v>
      </c>
      <c r="E366" s="283"/>
      <c r="F366" s="284">
        <v>500</v>
      </c>
      <c r="G366" s="10"/>
      <c r="V366" s="285"/>
      <c r="W366" s="286" t="s">
        <v>119</v>
      </c>
      <c r="X366" s="282" t="s">
        <v>120</v>
      </c>
      <c r="Y366" s="288">
        <f t="shared" si="24"/>
        <v>500</v>
      </c>
      <c r="Z366" s="529"/>
      <c r="AA366" s="611">
        <v>500</v>
      </c>
      <c r="AB366" s="473"/>
    </row>
    <row r="367" spans="1:28" ht="15">
      <c r="A367" s="285"/>
      <c r="B367" s="286" t="s">
        <v>134</v>
      </c>
      <c r="C367" s="282" t="s">
        <v>135</v>
      </c>
      <c r="D367" s="288">
        <f t="shared" si="23"/>
        <v>3800</v>
      </c>
      <c r="E367" s="283"/>
      <c r="F367" s="284">
        <v>3800</v>
      </c>
      <c r="G367" s="10"/>
      <c r="V367" s="285"/>
      <c r="W367" s="286" t="s">
        <v>134</v>
      </c>
      <c r="X367" s="282" t="s">
        <v>135</v>
      </c>
      <c r="Y367" s="288">
        <f t="shared" si="24"/>
        <v>2000</v>
      </c>
      <c r="Z367" s="529"/>
      <c r="AA367" s="611">
        <v>2000</v>
      </c>
      <c r="AB367" s="473"/>
    </row>
    <row r="368" spans="1:28" ht="15">
      <c r="A368" s="285"/>
      <c r="B368" s="281" t="s">
        <v>123</v>
      </c>
      <c r="C368" s="282"/>
      <c r="D368" s="288">
        <f>SUM(D356:D367)</f>
        <v>660305</v>
      </c>
      <c r="E368" s="288"/>
      <c r="F368" s="289">
        <f>SUM(F356:F367)</f>
        <v>660305</v>
      </c>
      <c r="G368" s="10"/>
      <c r="V368" s="285"/>
      <c r="W368" s="281" t="s">
        <v>123</v>
      </c>
      <c r="X368" s="282"/>
      <c r="Y368" s="288">
        <f>SUM(Y356:Y367)</f>
        <v>1536500</v>
      </c>
      <c r="Z368" s="531"/>
      <c r="AA368" s="610">
        <f>SUM(AA356:AA367)</f>
        <v>1536500</v>
      </c>
      <c r="AB368" s="473"/>
    </row>
    <row r="369" spans="1:28" ht="15">
      <c r="A369" s="285"/>
      <c r="B369" s="424" t="s">
        <v>143</v>
      </c>
      <c r="C369" s="425" t="s">
        <v>144</v>
      </c>
      <c r="D369" s="283">
        <f>F369</f>
        <v>0</v>
      </c>
      <c r="E369" s="288"/>
      <c r="F369" s="284"/>
      <c r="G369" s="10"/>
      <c r="V369" s="285"/>
      <c r="W369" s="424" t="s">
        <v>143</v>
      </c>
      <c r="X369" s="425" t="s">
        <v>144</v>
      </c>
      <c r="Y369" s="283">
        <f>AA369</f>
        <v>0</v>
      </c>
      <c r="Z369" s="531"/>
      <c r="AA369" s="611"/>
      <c r="AB369" s="473"/>
    </row>
    <row r="370" spans="1:28" ht="15">
      <c r="A370" s="285"/>
      <c r="B370" s="286" t="s">
        <v>145</v>
      </c>
      <c r="C370" s="287" t="s">
        <v>146</v>
      </c>
      <c r="D370" s="283">
        <f>F370</f>
        <v>0</v>
      </c>
      <c r="E370" s="288"/>
      <c r="F370" s="284"/>
      <c r="G370" s="10"/>
      <c r="V370" s="285"/>
      <c r="W370" s="286" t="s">
        <v>145</v>
      </c>
      <c r="X370" s="287" t="s">
        <v>146</v>
      </c>
      <c r="Y370" s="283">
        <f>AA370</f>
        <v>0</v>
      </c>
      <c r="Z370" s="531"/>
      <c r="AA370" s="611"/>
      <c r="AB370" s="473"/>
    </row>
    <row r="371" spans="1:28" ht="15">
      <c r="A371" s="285"/>
      <c r="B371" s="281" t="s">
        <v>147</v>
      </c>
      <c r="C371" s="282"/>
      <c r="D371" s="288">
        <f>D369+D370</f>
        <v>0</v>
      </c>
      <c r="E371" s="288"/>
      <c r="F371" s="289">
        <f>F369+F370</f>
        <v>0</v>
      </c>
      <c r="G371" s="10"/>
      <c r="V371" s="285"/>
      <c r="W371" s="281" t="s">
        <v>147</v>
      </c>
      <c r="X371" s="282"/>
      <c r="Y371" s="288">
        <f>Y369+Y370</f>
        <v>0</v>
      </c>
      <c r="Z371" s="531"/>
      <c r="AA371" s="610">
        <f>AA369+AA370</f>
        <v>0</v>
      </c>
      <c r="AB371" s="473"/>
    </row>
    <row r="372" spans="1:29" ht="15">
      <c r="A372" s="285"/>
      <c r="B372" s="281" t="s">
        <v>124</v>
      </c>
      <c r="C372" s="287" t="s">
        <v>125</v>
      </c>
      <c r="D372" s="288">
        <f>D368+D371</f>
        <v>660305</v>
      </c>
      <c r="E372" s="288"/>
      <c r="F372" s="289">
        <f>F368+F371</f>
        <v>660305</v>
      </c>
      <c r="G372" s="10"/>
      <c r="V372" s="285"/>
      <c r="W372" s="281" t="s">
        <v>124</v>
      </c>
      <c r="X372" s="287" t="s">
        <v>125</v>
      </c>
      <c r="Y372" s="288">
        <f>Y368+Y371</f>
        <v>1536500</v>
      </c>
      <c r="Z372" s="531"/>
      <c r="AA372" s="610">
        <f>AA368+AA371</f>
        <v>1536500</v>
      </c>
      <c r="AB372" s="473"/>
      <c r="AC372">
        <v>0</v>
      </c>
    </row>
    <row r="373" spans="1:28" ht="15">
      <c r="A373" s="291"/>
      <c r="B373" s="292"/>
      <c r="C373" s="293"/>
      <c r="D373" s="294"/>
      <c r="E373" s="294"/>
      <c r="F373" s="295"/>
      <c r="G373" s="10"/>
      <c r="V373" s="291"/>
      <c r="W373" s="292"/>
      <c r="X373" s="293"/>
      <c r="Y373" s="294"/>
      <c r="Z373" s="532"/>
      <c r="AA373" s="533"/>
      <c r="AB373" s="473"/>
    </row>
    <row r="374" spans="1:28" ht="15">
      <c r="A374" s="296" t="s">
        <v>182</v>
      </c>
      <c r="B374" s="297" t="s">
        <v>183</v>
      </c>
      <c r="C374" s="293"/>
      <c r="D374" s="294"/>
      <c r="E374" s="294"/>
      <c r="F374" s="295"/>
      <c r="G374" s="10"/>
      <c r="V374" s="296" t="s">
        <v>182</v>
      </c>
      <c r="W374" s="297" t="s">
        <v>183</v>
      </c>
      <c r="X374" s="293"/>
      <c r="Y374" s="294"/>
      <c r="Z374" s="532"/>
      <c r="AA374" s="533"/>
      <c r="AB374" s="473"/>
    </row>
    <row r="375" spans="1:28" ht="15">
      <c r="A375" s="291"/>
      <c r="B375" s="292"/>
      <c r="C375" s="293"/>
      <c r="D375" s="294"/>
      <c r="E375" s="294"/>
      <c r="F375" s="295"/>
      <c r="G375" s="10"/>
      <c r="V375" s="291"/>
      <c r="W375" s="292"/>
      <c r="X375" s="293"/>
      <c r="Y375" s="294"/>
      <c r="Z375" s="532"/>
      <c r="AA375" s="533"/>
      <c r="AB375" s="473"/>
    </row>
    <row r="376" spans="1:28" ht="15">
      <c r="A376" s="291"/>
      <c r="B376" s="297" t="s">
        <v>105</v>
      </c>
      <c r="C376" s="298" t="s">
        <v>106</v>
      </c>
      <c r="D376" s="299"/>
      <c r="E376" s="299"/>
      <c r="F376" s="300"/>
      <c r="G376" s="10"/>
      <c r="V376" s="291"/>
      <c r="W376" s="297" t="s">
        <v>105</v>
      </c>
      <c r="X376" s="298" t="s">
        <v>106</v>
      </c>
      <c r="Y376" s="299"/>
      <c r="Z376" s="534"/>
      <c r="AA376" s="612"/>
      <c r="AB376" s="473"/>
    </row>
    <row r="377" spans="1:28" ht="15">
      <c r="A377" s="291"/>
      <c r="B377" s="292" t="s">
        <v>111</v>
      </c>
      <c r="C377" s="293" t="s">
        <v>112</v>
      </c>
      <c r="D377" s="294">
        <f>E377+F377</f>
        <v>0</v>
      </c>
      <c r="E377" s="294"/>
      <c r="F377" s="295">
        <v>0</v>
      </c>
      <c r="G377" s="10"/>
      <c r="V377" s="291"/>
      <c r="W377" s="292" t="s">
        <v>111</v>
      </c>
      <c r="X377" s="293" t="s">
        <v>112</v>
      </c>
      <c r="Y377" s="294">
        <f>Z377+AA377</f>
        <v>3000</v>
      </c>
      <c r="Z377" s="532"/>
      <c r="AA377" s="613">
        <v>3000</v>
      </c>
      <c r="AB377" s="473"/>
    </row>
    <row r="378" spans="1:28" ht="15">
      <c r="A378" s="291"/>
      <c r="B378" s="292" t="s">
        <v>115</v>
      </c>
      <c r="C378" s="293" t="s">
        <v>116</v>
      </c>
      <c r="D378" s="294">
        <f>E378+F378</f>
        <v>20000</v>
      </c>
      <c r="E378" s="294"/>
      <c r="F378" s="295">
        <v>20000</v>
      </c>
      <c r="G378" s="10"/>
      <c r="V378" s="291"/>
      <c r="W378" s="292" t="s">
        <v>115</v>
      </c>
      <c r="X378" s="293" t="s">
        <v>116</v>
      </c>
      <c r="Y378" s="294">
        <f>Z378+AA378</f>
        <v>30000</v>
      </c>
      <c r="Z378" s="532"/>
      <c r="AA378" s="613">
        <v>30000</v>
      </c>
      <c r="AB378" s="473"/>
    </row>
    <row r="379" spans="1:28" ht="15">
      <c r="A379" s="291"/>
      <c r="B379" s="286" t="s">
        <v>145</v>
      </c>
      <c r="C379" s="293" t="s">
        <v>146</v>
      </c>
      <c r="D379" s="299">
        <f>F379+E379</f>
        <v>0</v>
      </c>
      <c r="E379" s="294"/>
      <c r="F379" s="300"/>
      <c r="G379" s="10"/>
      <c r="V379" s="291"/>
      <c r="W379" s="286" t="s">
        <v>145</v>
      </c>
      <c r="X379" s="293" t="s">
        <v>146</v>
      </c>
      <c r="Y379" s="299">
        <f>AA379+Z379</f>
        <v>0</v>
      </c>
      <c r="Z379" s="532"/>
      <c r="AA379" s="612"/>
      <c r="AB379" s="473"/>
    </row>
    <row r="380" spans="1:28" ht="15">
      <c r="A380" s="291"/>
      <c r="B380" s="297" t="s">
        <v>124</v>
      </c>
      <c r="C380" s="298" t="s">
        <v>125</v>
      </c>
      <c r="D380" s="299">
        <f>D377+D378+D379</f>
        <v>20000</v>
      </c>
      <c r="E380" s="299"/>
      <c r="F380" s="300">
        <f>F377+F378+F379</f>
        <v>20000</v>
      </c>
      <c r="G380" s="10"/>
      <c r="V380" s="291"/>
      <c r="W380" s="297" t="s">
        <v>124</v>
      </c>
      <c r="X380" s="298" t="s">
        <v>125</v>
      </c>
      <c r="Y380" s="299">
        <f>Y377+Y378+Y379</f>
        <v>33000</v>
      </c>
      <c r="Z380" s="534"/>
      <c r="AA380" s="612">
        <f>AA377+AA378+AA379</f>
        <v>33000</v>
      </c>
      <c r="AB380" s="473"/>
    </row>
    <row r="381" spans="1:28" ht="15">
      <c r="A381" s="291"/>
      <c r="B381" s="297"/>
      <c r="C381" s="298"/>
      <c r="D381" s="299"/>
      <c r="E381" s="299"/>
      <c r="F381" s="300"/>
      <c r="G381" s="10"/>
      <c r="J381" t="s">
        <v>256</v>
      </c>
      <c r="V381" s="291"/>
      <c r="W381" s="297"/>
      <c r="X381" s="298"/>
      <c r="Y381" s="299"/>
      <c r="Z381" s="534"/>
      <c r="AA381" s="535"/>
      <c r="AB381" s="473"/>
    </row>
    <row r="382" spans="1:28" ht="15">
      <c r="A382" s="296" t="s">
        <v>184</v>
      </c>
      <c r="B382" s="297" t="s">
        <v>185</v>
      </c>
      <c r="C382" s="293"/>
      <c r="D382" s="294"/>
      <c r="E382" s="294"/>
      <c r="F382" s="295"/>
      <c r="G382" s="10"/>
      <c r="J382">
        <v>101</v>
      </c>
      <c r="K382">
        <v>5300</v>
      </c>
      <c r="L382">
        <v>10.5</v>
      </c>
      <c r="M382">
        <f>K382*L382%</f>
        <v>556.5</v>
      </c>
      <c r="N382">
        <v>2.8</v>
      </c>
      <c r="O382">
        <f>K382*N382%</f>
        <v>148.39999999999998</v>
      </c>
      <c r="P382">
        <v>4.8</v>
      </c>
      <c r="Q382">
        <f>K382*P382%</f>
        <v>254.4</v>
      </c>
      <c r="V382" s="296" t="s">
        <v>184</v>
      </c>
      <c r="W382" s="297" t="s">
        <v>185</v>
      </c>
      <c r="X382" s="293"/>
      <c r="Y382" s="294"/>
      <c r="Z382" s="532"/>
      <c r="AA382" s="533"/>
      <c r="AB382" s="473"/>
    </row>
    <row r="383" spans="1:28" ht="15">
      <c r="A383" s="291"/>
      <c r="B383" s="292"/>
      <c r="C383" s="293"/>
      <c r="D383" s="294"/>
      <c r="E383" s="294"/>
      <c r="F383" s="295"/>
      <c r="G383" s="10"/>
      <c r="J383">
        <v>208</v>
      </c>
      <c r="K383">
        <v>140</v>
      </c>
      <c r="P383">
        <v>4.8</v>
      </c>
      <c r="Q383">
        <f>K383*P383%</f>
        <v>6.72</v>
      </c>
      <c r="V383" s="291"/>
      <c r="W383" s="292"/>
      <c r="X383" s="293"/>
      <c r="Y383" s="294"/>
      <c r="Z383" s="532"/>
      <c r="AA383" s="533"/>
      <c r="AB383" s="473"/>
    </row>
    <row r="384" spans="1:28" ht="21">
      <c r="A384" s="291"/>
      <c r="B384" s="297" t="s">
        <v>100</v>
      </c>
      <c r="C384" s="298" t="s">
        <v>11</v>
      </c>
      <c r="D384" s="299">
        <f aca="true" t="shared" si="25" ref="D384:D390">E384+F384</f>
        <v>12000</v>
      </c>
      <c r="E384" s="299"/>
      <c r="F384" s="295">
        <v>12000</v>
      </c>
      <c r="G384" s="10"/>
      <c r="K384">
        <f>SUM(K382:K383)</f>
        <v>5440</v>
      </c>
      <c r="M384">
        <f>SUM(M382:M383)</f>
        <v>556.5</v>
      </c>
      <c r="O384">
        <f>SUM(O382:O383)</f>
        <v>148.39999999999998</v>
      </c>
      <c r="Q384">
        <f>SUM(Q382:Q383)</f>
        <v>261.12</v>
      </c>
      <c r="V384" s="291"/>
      <c r="W384" s="297" t="s">
        <v>100</v>
      </c>
      <c r="X384" s="298" t="s">
        <v>11</v>
      </c>
      <c r="Y384" s="299">
        <f aca="true" t="shared" si="26" ref="Y384:Y390">Z384+AA384</f>
        <v>92400</v>
      </c>
      <c r="Z384" s="534"/>
      <c r="AA384" s="613">
        <v>92400</v>
      </c>
      <c r="AB384" s="473"/>
    </row>
    <row r="385" spans="1:28" ht="21">
      <c r="A385" s="291"/>
      <c r="B385" s="297" t="s">
        <v>101</v>
      </c>
      <c r="C385" s="298" t="s">
        <v>102</v>
      </c>
      <c r="D385" s="299">
        <f t="shared" si="25"/>
        <v>200</v>
      </c>
      <c r="E385" s="299"/>
      <c r="F385" s="295">
        <v>200</v>
      </c>
      <c r="G385" s="10"/>
      <c r="V385" s="291"/>
      <c r="W385" s="297" t="s">
        <v>101</v>
      </c>
      <c r="X385" s="298" t="s">
        <v>102</v>
      </c>
      <c r="Y385" s="299">
        <f t="shared" si="26"/>
        <v>0</v>
      </c>
      <c r="Z385" s="534"/>
      <c r="AA385" s="613"/>
      <c r="AB385" s="473"/>
    </row>
    <row r="386" spans="1:28" ht="21">
      <c r="A386" s="291"/>
      <c r="B386" s="301" t="s">
        <v>103</v>
      </c>
      <c r="C386" s="298" t="s">
        <v>104</v>
      </c>
      <c r="D386" s="299">
        <f t="shared" si="25"/>
        <v>2380</v>
      </c>
      <c r="E386" s="299"/>
      <c r="F386" s="295">
        <v>2380</v>
      </c>
      <c r="G386" s="10"/>
      <c r="V386" s="291"/>
      <c r="W386" s="301" t="s">
        <v>103</v>
      </c>
      <c r="X386" s="298" t="s">
        <v>104</v>
      </c>
      <c r="Y386" s="299">
        <f t="shared" si="26"/>
        <v>18480</v>
      </c>
      <c r="Z386" s="534"/>
      <c r="AA386" s="613">
        <v>18480</v>
      </c>
      <c r="AB386" s="473"/>
    </row>
    <row r="387" spans="1:28" ht="15">
      <c r="A387" s="291"/>
      <c r="B387" s="297" t="s">
        <v>105</v>
      </c>
      <c r="C387" s="298" t="s">
        <v>106</v>
      </c>
      <c r="D387" s="299">
        <f t="shared" si="25"/>
        <v>0</v>
      </c>
      <c r="E387" s="299"/>
      <c r="F387" s="295">
        <v>0</v>
      </c>
      <c r="G387" s="10"/>
      <c r="M387">
        <f>M384+O384+Q384</f>
        <v>966.02</v>
      </c>
      <c r="V387" s="291"/>
      <c r="W387" s="297" t="s">
        <v>105</v>
      </c>
      <c r="X387" s="298" t="s">
        <v>106</v>
      </c>
      <c r="Y387" s="299">
        <f t="shared" si="26"/>
        <v>0</v>
      </c>
      <c r="Z387" s="534"/>
      <c r="AA387" s="613">
        <v>0</v>
      </c>
      <c r="AB387" s="473"/>
    </row>
    <row r="388" spans="1:28" ht="15">
      <c r="A388" s="291"/>
      <c r="B388" s="292" t="s">
        <v>111</v>
      </c>
      <c r="C388" s="293" t="s">
        <v>112</v>
      </c>
      <c r="D388" s="299">
        <f>E388+F388</f>
        <v>20000</v>
      </c>
      <c r="E388" s="299"/>
      <c r="F388" s="295">
        <v>20000</v>
      </c>
      <c r="G388" s="10"/>
      <c r="V388" s="291"/>
      <c r="W388" s="292" t="s">
        <v>111</v>
      </c>
      <c r="X388" s="293" t="s">
        <v>112</v>
      </c>
      <c r="Y388" s="299">
        <f t="shared" si="26"/>
        <v>5000</v>
      </c>
      <c r="Z388" s="534"/>
      <c r="AA388" s="613">
        <v>5000</v>
      </c>
      <c r="AB388" s="473"/>
    </row>
    <row r="389" spans="1:28" ht="15">
      <c r="A389" s="291"/>
      <c r="B389" s="292" t="s">
        <v>115</v>
      </c>
      <c r="C389" s="293" t="s">
        <v>116</v>
      </c>
      <c r="D389" s="299">
        <f t="shared" si="25"/>
        <v>445000</v>
      </c>
      <c r="E389" s="294"/>
      <c r="F389" s="295">
        <v>445000</v>
      </c>
      <c r="G389" s="10"/>
      <c r="V389" s="291"/>
      <c r="W389" s="292" t="s">
        <v>115</v>
      </c>
      <c r="X389" s="293" t="s">
        <v>116</v>
      </c>
      <c r="Y389" s="299">
        <f t="shared" si="26"/>
        <v>1730000</v>
      </c>
      <c r="Z389" s="532"/>
      <c r="AA389" s="613">
        <v>1730000</v>
      </c>
      <c r="AB389" s="473"/>
    </row>
    <row r="390" spans="1:28" ht="22.5">
      <c r="A390" s="291"/>
      <c r="B390" s="286" t="s">
        <v>132</v>
      </c>
      <c r="C390" s="282" t="s">
        <v>273</v>
      </c>
      <c r="D390" s="299">
        <f t="shared" si="25"/>
        <v>0</v>
      </c>
      <c r="E390" s="294"/>
      <c r="F390" s="295"/>
      <c r="G390" s="10"/>
      <c r="V390" s="291"/>
      <c r="W390" s="286" t="s">
        <v>132</v>
      </c>
      <c r="X390" s="282" t="s">
        <v>273</v>
      </c>
      <c r="Y390" s="299">
        <f t="shared" si="26"/>
        <v>0</v>
      </c>
      <c r="Z390" s="532"/>
      <c r="AA390" s="613"/>
      <c r="AB390" s="473"/>
    </row>
    <row r="391" spans="1:28" ht="15">
      <c r="A391" s="291"/>
      <c r="B391" s="297" t="s">
        <v>124</v>
      </c>
      <c r="C391" s="298" t="s">
        <v>125</v>
      </c>
      <c r="D391" s="299">
        <f>SUM(D384:D390)</f>
        <v>479580</v>
      </c>
      <c r="E391" s="299"/>
      <c r="F391" s="300">
        <f>SUM(F384:F390)</f>
        <v>479580</v>
      </c>
      <c r="G391" s="10"/>
      <c r="V391" s="291"/>
      <c r="W391" s="297" t="s">
        <v>124</v>
      </c>
      <c r="X391" s="298" t="s">
        <v>125</v>
      </c>
      <c r="Y391" s="299">
        <f>SUM(Y384:Y390)</f>
        <v>1845880</v>
      </c>
      <c r="Z391" s="534"/>
      <c r="AA391" s="612">
        <f>SUM(AA384:AA390)</f>
        <v>1845880</v>
      </c>
      <c r="AB391" s="473"/>
    </row>
    <row r="392" spans="1:28" ht="15">
      <c r="A392" s="291"/>
      <c r="B392" s="292"/>
      <c r="C392" s="293"/>
      <c r="D392" s="294"/>
      <c r="E392" s="294"/>
      <c r="F392" s="295"/>
      <c r="G392" s="10"/>
      <c r="V392" s="291"/>
      <c r="W392" s="292"/>
      <c r="X392" s="293"/>
      <c r="Y392" s="294"/>
      <c r="Z392" s="532"/>
      <c r="AA392" s="533"/>
      <c r="AB392" s="473"/>
    </row>
    <row r="393" spans="1:28" ht="21">
      <c r="A393" s="302" t="s">
        <v>186</v>
      </c>
      <c r="B393" s="303" t="s">
        <v>187</v>
      </c>
      <c r="C393" s="304"/>
      <c r="D393" s="294"/>
      <c r="E393" s="294"/>
      <c r="F393" s="295"/>
      <c r="G393" s="10"/>
      <c r="V393" s="302" t="s">
        <v>186</v>
      </c>
      <c r="W393" s="303" t="s">
        <v>187</v>
      </c>
      <c r="X393" s="304"/>
      <c r="Y393" s="294"/>
      <c r="Z393" s="532"/>
      <c r="AA393" s="533"/>
      <c r="AB393" s="473"/>
    </row>
    <row r="394" spans="1:28" ht="15">
      <c r="A394" s="305"/>
      <c r="B394" s="306" t="s">
        <v>145</v>
      </c>
      <c r="C394" s="307" t="s">
        <v>146</v>
      </c>
      <c r="D394" s="294">
        <f>E394+F394</f>
        <v>0</v>
      </c>
      <c r="E394" s="294"/>
      <c r="F394" s="295">
        <v>0</v>
      </c>
      <c r="G394" s="10"/>
      <c r="V394" s="305"/>
      <c r="W394" s="306" t="s">
        <v>145</v>
      </c>
      <c r="X394" s="307" t="s">
        <v>146</v>
      </c>
      <c r="Y394" s="294">
        <f>Z394+AA394</f>
        <v>0</v>
      </c>
      <c r="Z394" s="532"/>
      <c r="AA394" s="613">
        <v>0</v>
      </c>
      <c r="AB394" s="473"/>
    </row>
    <row r="395" spans="1:28" ht="15">
      <c r="A395" s="305"/>
      <c r="B395" s="303" t="s">
        <v>147</v>
      </c>
      <c r="C395" s="304"/>
      <c r="D395" s="299">
        <f>SUM(D394)</f>
        <v>0</v>
      </c>
      <c r="E395" s="299"/>
      <c r="F395" s="300">
        <f>SUM(F394)</f>
        <v>0</v>
      </c>
      <c r="G395" s="10"/>
      <c r="V395" s="305"/>
      <c r="W395" s="303" t="s">
        <v>147</v>
      </c>
      <c r="X395" s="304"/>
      <c r="Y395" s="299">
        <f>SUM(Y394)</f>
        <v>0</v>
      </c>
      <c r="Z395" s="534"/>
      <c r="AA395" s="612">
        <f>SUM(AA394)</f>
        <v>0</v>
      </c>
      <c r="AB395" s="473"/>
    </row>
    <row r="396" spans="1:28" ht="15">
      <c r="A396" s="305"/>
      <c r="B396" s="303" t="s">
        <v>124</v>
      </c>
      <c r="C396" s="307" t="s">
        <v>125</v>
      </c>
      <c r="D396" s="299">
        <f>D395</f>
        <v>0</v>
      </c>
      <c r="E396" s="299"/>
      <c r="F396" s="300">
        <f>F395</f>
        <v>0</v>
      </c>
      <c r="G396" s="10"/>
      <c r="V396" s="305"/>
      <c r="W396" s="303" t="s">
        <v>124</v>
      </c>
      <c r="X396" s="307" t="s">
        <v>125</v>
      </c>
      <c r="Y396" s="299">
        <f>Y395</f>
        <v>0</v>
      </c>
      <c r="Z396" s="534"/>
      <c r="AA396" s="612">
        <f>AA395</f>
        <v>0</v>
      </c>
      <c r="AB396" s="473"/>
    </row>
    <row r="397" spans="1:28" ht="15">
      <c r="A397" s="305"/>
      <c r="B397" s="303"/>
      <c r="C397" s="307"/>
      <c r="D397" s="299"/>
      <c r="E397" s="299"/>
      <c r="F397" s="300"/>
      <c r="G397" s="10"/>
      <c r="V397" s="305"/>
      <c r="W397" s="303"/>
      <c r="X397" s="307"/>
      <c r="Y397" s="299"/>
      <c r="Z397" s="534"/>
      <c r="AA397" s="535"/>
      <c r="AB397" s="473"/>
    </row>
    <row r="398" spans="1:28" ht="31.5">
      <c r="A398" s="308">
        <v>7</v>
      </c>
      <c r="B398" s="309" t="s">
        <v>224</v>
      </c>
      <c r="C398" s="307"/>
      <c r="D398" s="299">
        <f>D414+D420+D431+D445</f>
        <v>205623</v>
      </c>
      <c r="E398" s="299">
        <f>E414+E420</f>
        <v>51100</v>
      </c>
      <c r="F398" s="300">
        <f>F414+F420+F431+F445</f>
        <v>142523</v>
      </c>
      <c r="G398" s="310">
        <f>G420</f>
        <v>12000</v>
      </c>
      <c r="H398" s="3"/>
      <c r="V398" s="308">
        <v>7</v>
      </c>
      <c r="W398" s="309" t="s">
        <v>224</v>
      </c>
      <c r="X398" s="307"/>
      <c r="Y398" s="299">
        <f>Y414+Y420+Y431+Y445</f>
        <v>317808</v>
      </c>
      <c r="Z398" s="630">
        <f>Z414+Z420</f>
        <v>117208</v>
      </c>
      <c r="AA398" s="612">
        <f>AA414+AA420+AA431+AA445</f>
        <v>184600</v>
      </c>
      <c r="AB398" s="573">
        <f>AB420</f>
        <v>16000</v>
      </c>
    </row>
    <row r="399" spans="1:28" ht="15">
      <c r="A399" s="308"/>
      <c r="B399" s="309"/>
      <c r="C399" s="307"/>
      <c r="D399" s="299"/>
      <c r="E399" s="299"/>
      <c r="F399" s="300"/>
      <c r="G399" s="10"/>
      <c r="V399" s="308"/>
      <c r="W399" s="309"/>
      <c r="X399" s="307"/>
      <c r="Y399" s="299"/>
      <c r="Z399" s="534"/>
      <c r="AA399" s="535"/>
      <c r="AB399" s="473"/>
    </row>
    <row r="400" spans="1:28" ht="21">
      <c r="A400" s="311" t="s">
        <v>188</v>
      </c>
      <c r="B400" s="312" t="s">
        <v>189</v>
      </c>
      <c r="C400" s="313"/>
      <c r="D400" s="314"/>
      <c r="E400" s="314"/>
      <c r="F400" s="315"/>
      <c r="G400" s="10"/>
      <c r="V400" s="311" t="s">
        <v>188</v>
      </c>
      <c r="W400" s="312" t="s">
        <v>189</v>
      </c>
      <c r="X400" s="313"/>
      <c r="Y400" s="314"/>
      <c r="Z400" s="536"/>
      <c r="AA400" s="537"/>
      <c r="AB400" s="473"/>
    </row>
    <row r="401" spans="1:28" ht="15">
      <c r="A401" s="311"/>
      <c r="B401" s="312"/>
      <c r="C401" s="313"/>
      <c r="D401" s="314"/>
      <c r="E401" s="314"/>
      <c r="F401" s="315"/>
      <c r="G401" s="10"/>
      <c r="V401" s="311"/>
      <c r="W401" s="312"/>
      <c r="X401" s="313"/>
      <c r="Y401" s="314"/>
      <c r="Z401" s="536"/>
      <c r="AA401" s="537"/>
      <c r="AB401" s="473"/>
    </row>
    <row r="402" spans="1:28" ht="15">
      <c r="A402" s="311"/>
      <c r="B402" s="312" t="s">
        <v>299</v>
      </c>
      <c r="C402" s="313" t="s">
        <v>11</v>
      </c>
      <c r="D402" s="314">
        <f>E402+F402</f>
        <v>28800</v>
      </c>
      <c r="E402" s="314"/>
      <c r="F402" s="315">
        <v>28800</v>
      </c>
      <c r="G402" s="10"/>
      <c r="V402" s="311"/>
      <c r="W402" s="312" t="s">
        <v>299</v>
      </c>
      <c r="X402" s="313" t="s">
        <v>11</v>
      </c>
      <c r="Y402" s="314">
        <f>Z402+AA402</f>
        <v>52800</v>
      </c>
      <c r="Z402" s="536"/>
      <c r="AA402" s="606">
        <v>52800</v>
      </c>
      <c r="AB402" s="473"/>
    </row>
    <row r="403" spans="1:28" ht="15">
      <c r="A403" s="311"/>
      <c r="B403" s="312" t="s">
        <v>300</v>
      </c>
      <c r="C403" s="313" t="s">
        <v>104</v>
      </c>
      <c r="D403" s="314">
        <f>E403+F403</f>
        <v>5620</v>
      </c>
      <c r="E403" s="314"/>
      <c r="F403" s="315">
        <v>5620</v>
      </c>
      <c r="G403" s="10"/>
      <c r="V403" s="311"/>
      <c r="W403" s="312" t="s">
        <v>300</v>
      </c>
      <c r="X403" s="313" t="s">
        <v>104</v>
      </c>
      <c r="Y403" s="314">
        <f>Z403+AA403</f>
        <v>10560</v>
      </c>
      <c r="Z403" s="536"/>
      <c r="AA403" s="606">
        <v>10560</v>
      </c>
      <c r="AB403" s="473"/>
    </row>
    <row r="404" spans="1:28" ht="15">
      <c r="A404" s="316"/>
      <c r="B404" s="317"/>
      <c r="C404" s="313"/>
      <c r="D404" s="314"/>
      <c r="E404" s="314"/>
      <c r="F404" s="315"/>
      <c r="G404" s="10"/>
      <c r="V404" s="316"/>
      <c r="W404" s="317"/>
      <c r="X404" s="313" t="s">
        <v>102</v>
      </c>
      <c r="Y404" s="314"/>
      <c r="Z404" s="536"/>
      <c r="AA404" s="606"/>
      <c r="AB404" s="473"/>
    </row>
    <row r="405" spans="1:28" ht="15">
      <c r="A405" s="316"/>
      <c r="B405" s="312" t="s">
        <v>105</v>
      </c>
      <c r="C405" s="318" t="s">
        <v>106</v>
      </c>
      <c r="D405" s="319"/>
      <c r="E405" s="319"/>
      <c r="F405" s="320"/>
      <c r="G405" s="10"/>
      <c r="V405" s="316"/>
      <c r="W405" s="312" t="s">
        <v>105</v>
      </c>
      <c r="X405" s="318" t="s">
        <v>106</v>
      </c>
      <c r="Y405" s="319"/>
      <c r="Z405" s="538"/>
      <c r="AA405" s="607"/>
      <c r="AB405" s="473"/>
    </row>
    <row r="406" spans="1:28" ht="15">
      <c r="A406" s="316"/>
      <c r="B406" s="317" t="s">
        <v>287</v>
      </c>
      <c r="C406" s="313" t="s">
        <v>108</v>
      </c>
      <c r="D406" s="314">
        <f>E406+F406</f>
        <v>0</v>
      </c>
      <c r="E406" s="319"/>
      <c r="F406" s="315">
        <v>0</v>
      </c>
      <c r="G406" s="10"/>
      <c r="V406" s="316"/>
      <c r="W406" s="317" t="s">
        <v>287</v>
      </c>
      <c r="X406" s="313" t="s">
        <v>108</v>
      </c>
      <c r="Y406" s="314">
        <f>Z406+AA406</f>
        <v>0</v>
      </c>
      <c r="Z406" s="538"/>
      <c r="AA406" s="606">
        <v>0</v>
      </c>
      <c r="AB406" s="473"/>
    </row>
    <row r="407" spans="1:28" ht="15">
      <c r="A407" s="316"/>
      <c r="B407" s="317" t="s">
        <v>111</v>
      </c>
      <c r="C407" s="313" t="s">
        <v>112</v>
      </c>
      <c r="D407" s="314">
        <f aca="true" t="shared" si="27" ref="D407:D413">E407+F407</f>
        <v>2000</v>
      </c>
      <c r="E407" s="314"/>
      <c r="F407" s="315">
        <v>2000</v>
      </c>
      <c r="G407" s="10"/>
      <c r="V407" s="316"/>
      <c r="W407" s="317" t="s">
        <v>111</v>
      </c>
      <c r="X407" s="313" t="s">
        <v>112</v>
      </c>
      <c r="Y407" s="314">
        <f aca="true" t="shared" si="28" ref="Y407:Y413">Z407+AA407</f>
        <v>2000</v>
      </c>
      <c r="Z407" s="536"/>
      <c r="AA407" s="606">
        <v>2000</v>
      </c>
      <c r="AB407" s="473"/>
    </row>
    <row r="408" spans="1:28" ht="15">
      <c r="A408" s="316"/>
      <c r="B408" s="317" t="s">
        <v>113</v>
      </c>
      <c r="C408" s="313" t="s">
        <v>114</v>
      </c>
      <c r="D408" s="314">
        <f t="shared" si="27"/>
        <v>5000</v>
      </c>
      <c r="E408" s="314"/>
      <c r="F408" s="315">
        <v>5000</v>
      </c>
      <c r="G408" s="10"/>
      <c r="V408" s="316"/>
      <c r="W408" s="317" t="s">
        <v>113</v>
      </c>
      <c r="X408" s="313" t="s">
        <v>114</v>
      </c>
      <c r="Y408" s="314">
        <f t="shared" si="28"/>
        <v>10000</v>
      </c>
      <c r="Z408" s="536"/>
      <c r="AA408" s="606">
        <v>10000</v>
      </c>
      <c r="AB408" s="473"/>
    </row>
    <row r="409" spans="1:28" ht="15">
      <c r="A409" s="316"/>
      <c r="B409" s="317" t="s">
        <v>115</v>
      </c>
      <c r="C409" s="313" t="s">
        <v>116</v>
      </c>
      <c r="D409" s="314">
        <f t="shared" si="27"/>
        <v>400</v>
      </c>
      <c r="E409" s="314"/>
      <c r="F409" s="315">
        <v>400</v>
      </c>
      <c r="G409" s="10"/>
      <c r="N409" s="3"/>
      <c r="V409" s="316"/>
      <c r="W409" s="317" t="s">
        <v>115</v>
      </c>
      <c r="X409" s="313" t="s">
        <v>116</v>
      </c>
      <c r="Y409" s="314">
        <f t="shared" si="28"/>
        <v>1000</v>
      </c>
      <c r="Z409" s="536"/>
      <c r="AA409" s="606">
        <v>1000</v>
      </c>
      <c r="AB409" s="473"/>
    </row>
    <row r="410" spans="1:28" ht="15">
      <c r="A410" s="316"/>
      <c r="B410" s="225" t="s">
        <v>119</v>
      </c>
      <c r="C410" s="313" t="s">
        <v>120</v>
      </c>
      <c r="D410" s="314">
        <f t="shared" si="27"/>
        <v>500</v>
      </c>
      <c r="E410" s="314"/>
      <c r="F410" s="315">
        <v>500</v>
      </c>
      <c r="G410" s="10"/>
      <c r="N410" s="3"/>
      <c r="V410" s="316"/>
      <c r="W410" s="225" t="s">
        <v>119</v>
      </c>
      <c r="X410" s="313" t="s">
        <v>120</v>
      </c>
      <c r="Y410" s="314">
        <f t="shared" si="28"/>
        <v>0</v>
      </c>
      <c r="Z410" s="536"/>
      <c r="AA410" s="606"/>
      <c r="AB410" s="473"/>
    </row>
    <row r="411" spans="1:28" ht="22.5">
      <c r="A411" s="316"/>
      <c r="B411" s="317" t="s">
        <v>121</v>
      </c>
      <c r="C411" s="313" t="s">
        <v>122</v>
      </c>
      <c r="D411" s="314">
        <f t="shared" si="27"/>
        <v>2938</v>
      </c>
      <c r="E411" s="314"/>
      <c r="F411" s="315">
        <v>2938</v>
      </c>
      <c r="G411" s="10"/>
      <c r="V411" s="316"/>
      <c r="W411" s="317" t="s">
        <v>121</v>
      </c>
      <c r="X411" s="313" t="s">
        <v>122</v>
      </c>
      <c r="Y411" s="314">
        <f t="shared" si="28"/>
        <v>0</v>
      </c>
      <c r="Z411" s="536"/>
      <c r="AA411" s="606"/>
      <c r="AB411" s="473"/>
    </row>
    <row r="412" spans="1:28" ht="21">
      <c r="A412" s="316"/>
      <c r="B412" s="321" t="s">
        <v>150</v>
      </c>
      <c r="C412" s="318" t="s">
        <v>69</v>
      </c>
      <c r="D412" s="314">
        <f t="shared" si="27"/>
        <v>30000</v>
      </c>
      <c r="E412" s="319"/>
      <c r="F412" s="320">
        <v>30000</v>
      </c>
      <c r="G412" s="10"/>
      <c r="V412" s="316"/>
      <c r="W412" s="321" t="s">
        <v>150</v>
      </c>
      <c r="X412" s="318" t="s">
        <v>69</v>
      </c>
      <c r="Y412" s="314">
        <f t="shared" si="28"/>
        <v>51000</v>
      </c>
      <c r="Z412" s="538"/>
      <c r="AA412" s="607">
        <v>51000</v>
      </c>
      <c r="AB412" s="473"/>
    </row>
    <row r="413" spans="1:28" ht="15">
      <c r="A413" s="316"/>
      <c r="B413" s="286" t="s">
        <v>145</v>
      </c>
      <c r="C413" s="287" t="s">
        <v>146</v>
      </c>
      <c r="D413" s="314">
        <f t="shared" si="27"/>
        <v>0</v>
      </c>
      <c r="E413" s="319"/>
      <c r="F413" s="320"/>
      <c r="G413" s="10"/>
      <c r="V413" s="316"/>
      <c r="W413" s="286" t="s">
        <v>145</v>
      </c>
      <c r="X413" s="287" t="s">
        <v>146</v>
      </c>
      <c r="Y413" s="314">
        <f t="shared" si="28"/>
        <v>0</v>
      </c>
      <c r="Z413" s="538"/>
      <c r="AA413" s="607"/>
      <c r="AB413" s="473"/>
    </row>
    <row r="414" spans="1:28" ht="15">
      <c r="A414" s="316"/>
      <c r="B414" s="312" t="s">
        <v>124</v>
      </c>
      <c r="C414" s="318" t="s">
        <v>125</v>
      </c>
      <c r="D414" s="319">
        <f>SUM(D402:D413)</f>
        <v>75258</v>
      </c>
      <c r="E414" s="319">
        <f>E406+E407+E408+E409+E410+E411+E412+E413</f>
        <v>0</v>
      </c>
      <c r="F414" s="320">
        <f>SUM(F402:F413)</f>
        <v>75258</v>
      </c>
      <c r="G414" s="10"/>
      <c r="V414" s="316"/>
      <c r="W414" s="312" t="s">
        <v>124</v>
      </c>
      <c r="X414" s="318" t="s">
        <v>125</v>
      </c>
      <c r="Y414" s="319">
        <f>SUM(Y402:Y413)</f>
        <v>127360</v>
      </c>
      <c r="Z414" s="644">
        <f>Z406+Z407+Z408+Z409+Z410+Z411+Z412+Z413</f>
        <v>0</v>
      </c>
      <c r="AA414" s="607">
        <f>SUM(AA402:AA413)</f>
        <v>127360</v>
      </c>
      <c r="AB414" s="473"/>
    </row>
    <row r="415" spans="1:28" ht="15">
      <c r="A415" s="316"/>
      <c r="B415" s="312"/>
      <c r="C415" s="318"/>
      <c r="D415" s="319"/>
      <c r="E415" s="319"/>
      <c r="F415" s="320"/>
      <c r="G415" s="10"/>
      <c r="V415" s="316"/>
      <c r="W415" s="312"/>
      <c r="X415" s="318"/>
      <c r="Y415" s="319"/>
      <c r="Z415" s="538"/>
      <c r="AA415" s="539"/>
      <c r="AB415" s="473"/>
    </row>
    <row r="416" spans="1:28" ht="15">
      <c r="A416" s="322" t="s">
        <v>190</v>
      </c>
      <c r="B416" s="323" t="s">
        <v>191</v>
      </c>
      <c r="C416" s="324"/>
      <c r="D416" s="325"/>
      <c r="E416" s="325"/>
      <c r="F416" s="326"/>
      <c r="G416" s="325"/>
      <c r="V416" s="322" t="s">
        <v>190</v>
      </c>
      <c r="W416" s="323" t="s">
        <v>191</v>
      </c>
      <c r="X416" s="324"/>
      <c r="Y416" s="325"/>
      <c r="Z416" s="540"/>
      <c r="AA416" s="541"/>
      <c r="AB416" s="540"/>
    </row>
    <row r="417" spans="1:28" ht="15">
      <c r="A417" s="327"/>
      <c r="B417" s="328"/>
      <c r="C417" s="324"/>
      <c r="D417" s="325"/>
      <c r="E417" s="325"/>
      <c r="F417" s="326"/>
      <c r="G417" s="325"/>
      <c r="V417" s="327"/>
      <c r="W417" s="328"/>
      <c r="X417" s="324"/>
      <c r="Y417" s="325"/>
      <c r="Z417" s="540"/>
      <c r="AA417" s="541"/>
      <c r="AB417" s="540"/>
    </row>
    <row r="418" spans="1:29" ht="21">
      <c r="A418" s="327"/>
      <c r="B418" s="329" t="s">
        <v>150</v>
      </c>
      <c r="C418" s="330" t="s">
        <v>69</v>
      </c>
      <c r="D418" s="331">
        <f>E418+F418+G418</f>
        <v>63100</v>
      </c>
      <c r="E418" s="331">
        <v>51100</v>
      </c>
      <c r="F418" s="332"/>
      <c r="G418" s="331">
        <v>12000</v>
      </c>
      <c r="V418" s="327"/>
      <c r="W418" s="329" t="s">
        <v>150</v>
      </c>
      <c r="X418" s="330" t="s">
        <v>69</v>
      </c>
      <c r="Y418" s="468">
        <f>Z418+AA418+AB418</f>
        <v>133208</v>
      </c>
      <c r="Z418" s="468">
        <v>117208</v>
      </c>
      <c r="AA418" s="543"/>
      <c r="AB418" s="468">
        <v>16000</v>
      </c>
      <c r="AC418" t="s">
        <v>370</v>
      </c>
    </row>
    <row r="419" spans="1:28" ht="15">
      <c r="A419" s="327"/>
      <c r="B419" s="171" t="s">
        <v>143</v>
      </c>
      <c r="C419" s="172" t="s">
        <v>144</v>
      </c>
      <c r="D419" s="331">
        <f>E419+F419+G419</f>
        <v>23875</v>
      </c>
      <c r="E419" s="331"/>
      <c r="F419" s="332">
        <v>23875</v>
      </c>
      <c r="G419" s="331">
        <v>0</v>
      </c>
      <c r="V419" s="327"/>
      <c r="W419" s="171" t="s">
        <v>143</v>
      </c>
      <c r="X419" s="172" t="s">
        <v>144</v>
      </c>
      <c r="Y419" s="331">
        <f>Z419+AA419+AB419</f>
        <v>0</v>
      </c>
      <c r="Z419" s="468">
        <v>0</v>
      </c>
      <c r="AA419" s="543"/>
      <c r="AB419" s="468">
        <v>0</v>
      </c>
    </row>
    <row r="420" spans="1:28" ht="15">
      <c r="A420" s="327"/>
      <c r="B420" s="333" t="s">
        <v>124</v>
      </c>
      <c r="C420" s="334" t="s">
        <v>125</v>
      </c>
      <c r="D420" s="331">
        <f>SUM(D418:D419)</f>
        <v>86975</v>
      </c>
      <c r="E420" s="331">
        <f>SUM(E418:E419)</f>
        <v>51100</v>
      </c>
      <c r="F420" s="332">
        <v>23875</v>
      </c>
      <c r="G420" s="331">
        <f>SUM(G418:G419)</f>
        <v>12000</v>
      </c>
      <c r="V420" s="327"/>
      <c r="W420" s="333" t="s">
        <v>124</v>
      </c>
      <c r="X420" s="334" t="s">
        <v>125</v>
      </c>
      <c r="Y420" s="331">
        <f>SUM(Y418:Y419)</f>
        <v>133208</v>
      </c>
      <c r="Z420" s="468">
        <f>Z418+Z419</f>
        <v>117208</v>
      </c>
      <c r="AA420" s="645">
        <f>AA418+AA419</f>
        <v>0</v>
      </c>
      <c r="AB420" s="468">
        <f>SUM(AB418:AB419)</f>
        <v>16000</v>
      </c>
    </row>
    <row r="421" spans="1:28" ht="15">
      <c r="A421" s="327"/>
      <c r="B421" s="329"/>
      <c r="C421" s="330"/>
      <c r="D421" s="331"/>
      <c r="E421" s="331"/>
      <c r="F421" s="332"/>
      <c r="G421" s="331"/>
      <c r="V421" s="327"/>
      <c r="W421" s="329"/>
      <c r="X421" s="330"/>
      <c r="Y421" s="331"/>
      <c r="Z421" s="542"/>
      <c r="AA421" s="543"/>
      <c r="AB421" s="542"/>
    </row>
    <row r="422" spans="1:29" ht="15">
      <c r="A422" s="335" t="s">
        <v>192</v>
      </c>
      <c r="B422" s="333" t="s">
        <v>193</v>
      </c>
      <c r="C422" s="336"/>
      <c r="D422" s="337"/>
      <c r="E422" s="337"/>
      <c r="F422" s="338"/>
      <c r="G422" s="10"/>
      <c r="V422" s="335" t="s">
        <v>192</v>
      </c>
      <c r="W422" s="333" t="s">
        <v>193</v>
      </c>
      <c r="X422" s="336"/>
      <c r="Y422" s="337"/>
      <c r="Z422" s="544"/>
      <c r="AA422" s="545"/>
      <c r="AB422" s="473"/>
      <c r="AC422" s="452"/>
    </row>
    <row r="423" spans="1:28" ht="15">
      <c r="A423" s="339"/>
      <c r="B423" s="340"/>
      <c r="C423" s="336"/>
      <c r="D423" s="337"/>
      <c r="E423" s="337"/>
      <c r="F423" s="338"/>
      <c r="G423" s="10"/>
      <c r="J423" t="s">
        <v>257</v>
      </c>
      <c r="V423" s="339"/>
      <c r="W423" s="340"/>
      <c r="X423" s="336"/>
      <c r="Y423" s="337"/>
      <c r="Z423" s="544"/>
      <c r="AA423" s="545"/>
      <c r="AB423" s="473" t="s">
        <v>16</v>
      </c>
    </row>
    <row r="424" spans="1:28" ht="21">
      <c r="A424" s="339"/>
      <c r="B424" s="333" t="s">
        <v>100</v>
      </c>
      <c r="C424" s="334" t="s">
        <v>11</v>
      </c>
      <c r="D424" s="341">
        <f>E424+F424</f>
        <v>14400</v>
      </c>
      <c r="E424" s="341"/>
      <c r="F424" s="342">
        <v>14400</v>
      </c>
      <c r="G424" s="10"/>
      <c r="J424">
        <v>101</v>
      </c>
      <c r="K424">
        <v>11050</v>
      </c>
      <c r="L424">
        <v>10.5</v>
      </c>
      <c r="M424">
        <f>K424*L424%</f>
        <v>1160.25</v>
      </c>
      <c r="N424">
        <v>2.8</v>
      </c>
      <c r="O424">
        <f>K424*N424%</f>
        <v>309.4</v>
      </c>
      <c r="P424">
        <v>4.8</v>
      </c>
      <c r="Q424">
        <f>K424*P424%</f>
        <v>530.4</v>
      </c>
      <c r="V424" s="339"/>
      <c r="W424" s="333" t="s">
        <v>100</v>
      </c>
      <c r="X424" s="334" t="s">
        <v>11</v>
      </c>
      <c r="Y424" s="341">
        <f>Z424+AA424</f>
        <v>12000</v>
      </c>
      <c r="Z424" s="546"/>
      <c r="AA424" s="598">
        <v>12000</v>
      </c>
      <c r="AB424" s="473"/>
    </row>
    <row r="425" spans="1:28" ht="21">
      <c r="A425" s="339"/>
      <c r="B425" s="333" t="s">
        <v>101</v>
      </c>
      <c r="C425" s="334" t="s">
        <v>102</v>
      </c>
      <c r="D425" s="341">
        <f>E425+F425</f>
        <v>200</v>
      </c>
      <c r="E425" s="341"/>
      <c r="F425" s="342">
        <v>200</v>
      </c>
      <c r="G425" s="10"/>
      <c r="J425">
        <v>208</v>
      </c>
      <c r="K425">
        <v>200</v>
      </c>
      <c r="P425">
        <v>4.8</v>
      </c>
      <c r="Q425">
        <f>K425*P425%</f>
        <v>9.6</v>
      </c>
      <c r="V425" s="339"/>
      <c r="W425" s="333" t="s">
        <v>101</v>
      </c>
      <c r="X425" s="334" t="s">
        <v>102</v>
      </c>
      <c r="Y425" s="341">
        <f>Z425+AA425</f>
        <v>0</v>
      </c>
      <c r="Z425" s="546"/>
      <c r="AA425" s="598"/>
      <c r="AB425" s="473"/>
    </row>
    <row r="426" spans="1:28" ht="21">
      <c r="A426" s="339"/>
      <c r="B426" s="343" t="s">
        <v>103</v>
      </c>
      <c r="C426" s="334" t="s">
        <v>104</v>
      </c>
      <c r="D426" s="341">
        <f>E426+F426</f>
        <v>2850</v>
      </c>
      <c r="E426" s="341"/>
      <c r="F426" s="342">
        <v>2850</v>
      </c>
      <c r="G426" s="10"/>
      <c r="K426">
        <f>SUM(K424:K425)</f>
        <v>11250</v>
      </c>
      <c r="M426">
        <f>SUM(M424:M425)</f>
        <v>1160.25</v>
      </c>
      <c r="O426">
        <f>SUM(O424:O425)</f>
        <v>309.4</v>
      </c>
      <c r="Q426">
        <f>SUM(Q424:Q425)</f>
        <v>540</v>
      </c>
      <c r="V426" s="339"/>
      <c r="W426" s="343" t="s">
        <v>103</v>
      </c>
      <c r="X426" s="334" t="s">
        <v>104</v>
      </c>
      <c r="Y426" s="341">
        <f>Z426+AA426</f>
        <v>2400</v>
      </c>
      <c r="Z426" s="546"/>
      <c r="AA426" s="598">
        <v>2400</v>
      </c>
      <c r="AB426" s="473"/>
    </row>
    <row r="427" spans="1:28" ht="15">
      <c r="A427" s="339"/>
      <c r="B427" s="333" t="s">
        <v>105</v>
      </c>
      <c r="C427" s="334" t="s">
        <v>106</v>
      </c>
      <c r="D427" s="341"/>
      <c r="E427" s="341"/>
      <c r="F427" s="342"/>
      <c r="G427" s="10"/>
      <c r="V427" s="339"/>
      <c r="W427" s="333" t="s">
        <v>105</v>
      </c>
      <c r="X427" s="334" t="s">
        <v>106</v>
      </c>
      <c r="Y427" s="341"/>
      <c r="Z427" s="546"/>
      <c r="AA427" s="598"/>
      <c r="AB427" s="473"/>
    </row>
    <row r="428" spans="1:28" ht="15">
      <c r="A428" s="339"/>
      <c r="B428" s="340" t="s">
        <v>111</v>
      </c>
      <c r="C428" s="336" t="s">
        <v>112</v>
      </c>
      <c r="D428" s="341">
        <f>E428+F428</f>
        <v>500</v>
      </c>
      <c r="E428" s="337"/>
      <c r="F428" s="338">
        <v>500</v>
      </c>
      <c r="G428" s="10"/>
      <c r="V428" s="339"/>
      <c r="W428" s="340" t="s">
        <v>111</v>
      </c>
      <c r="X428" s="336" t="s">
        <v>112</v>
      </c>
      <c r="Y428" s="341">
        <f>Z428+AA428</f>
        <v>500</v>
      </c>
      <c r="Z428" s="544"/>
      <c r="AA428" s="599">
        <v>500</v>
      </c>
      <c r="AB428" s="473"/>
    </row>
    <row r="429" spans="1:28" ht="15">
      <c r="A429" s="339"/>
      <c r="B429" s="340" t="s">
        <v>115</v>
      </c>
      <c r="C429" s="336" t="s">
        <v>116</v>
      </c>
      <c r="D429" s="341">
        <f>E429+F429</f>
        <v>0</v>
      </c>
      <c r="E429" s="337"/>
      <c r="F429" s="338">
        <v>0</v>
      </c>
      <c r="G429" s="10"/>
      <c r="K429">
        <f>K426+M429</f>
        <v>13259.65</v>
      </c>
      <c r="M429">
        <f>M426+O426+Q426</f>
        <v>2009.65</v>
      </c>
      <c r="V429" s="339"/>
      <c r="W429" s="340" t="s">
        <v>115</v>
      </c>
      <c r="X429" s="336" t="s">
        <v>116</v>
      </c>
      <c r="Y429" s="341">
        <f>Z429+AA429</f>
        <v>20000</v>
      </c>
      <c r="Z429" s="544"/>
      <c r="AA429" s="599">
        <v>20000</v>
      </c>
      <c r="AB429" s="473"/>
    </row>
    <row r="430" spans="1:28" ht="22.5">
      <c r="A430" s="339"/>
      <c r="B430" s="317" t="s">
        <v>121</v>
      </c>
      <c r="C430" s="336" t="s">
        <v>122</v>
      </c>
      <c r="D430" s="341">
        <f>E430+F430</f>
        <v>100</v>
      </c>
      <c r="E430" s="337"/>
      <c r="F430" s="338">
        <v>100</v>
      </c>
      <c r="G430" s="10"/>
      <c r="V430" s="339"/>
      <c r="W430" s="317" t="s">
        <v>121</v>
      </c>
      <c r="X430" s="336" t="s">
        <v>122</v>
      </c>
      <c r="Y430" s="341">
        <f>Z430+AA430</f>
        <v>0</v>
      </c>
      <c r="Z430" s="544"/>
      <c r="AA430" s="599"/>
      <c r="AB430" s="473"/>
    </row>
    <row r="431" spans="1:28" ht="15">
      <c r="A431" s="339"/>
      <c r="B431" s="333" t="s">
        <v>124</v>
      </c>
      <c r="C431" s="334" t="s">
        <v>125</v>
      </c>
      <c r="D431" s="341">
        <f>SUM(D424:D430)</f>
        <v>18050</v>
      </c>
      <c r="E431" s="341"/>
      <c r="F431" s="342">
        <f>SUM(F424:F430)</f>
        <v>18050</v>
      </c>
      <c r="G431" s="10"/>
      <c r="V431" s="339"/>
      <c r="W431" s="333" t="s">
        <v>124</v>
      </c>
      <c r="X431" s="334" t="s">
        <v>125</v>
      </c>
      <c r="Y431" s="341">
        <f>SUM(Y424:Y430)</f>
        <v>34900</v>
      </c>
      <c r="Z431" s="546"/>
      <c r="AA431" s="598">
        <f>SUM(AA424:AA430)</f>
        <v>34900</v>
      </c>
      <c r="AB431" s="473"/>
    </row>
    <row r="432" spans="1:28" ht="15">
      <c r="A432" s="339"/>
      <c r="B432" s="333"/>
      <c r="C432" s="334"/>
      <c r="D432" s="341"/>
      <c r="E432" s="341"/>
      <c r="F432" s="342"/>
      <c r="G432" s="10"/>
      <c r="V432" s="339"/>
      <c r="W432" s="333"/>
      <c r="X432" s="334"/>
      <c r="Y432" s="341"/>
      <c r="Z432" s="546"/>
      <c r="AA432" s="547"/>
      <c r="AB432" s="473"/>
    </row>
    <row r="433" spans="1:28" ht="21">
      <c r="A433" s="344" t="s">
        <v>194</v>
      </c>
      <c r="B433" s="345" t="s">
        <v>195</v>
      </c>
      <c r="C433" s="346"/>
      <c r="D433" s="347"/>
      <c r="E433" s="347"/>
      <c r="F433" s="348"/>
      <c r="G433" s="10"/>
      <c r="V433" s="344" t="s">
        <v>194</v>
      </c>
      <c r="W433" s="345" t="s">
        <v>195</v>
      </c>
      <c r="X433" s="346"/>
      <c r="Y433" s="347"/>
      <c r="Z433" s="548"/>
      <c r="AA433" s="549"/>
      <c r="AB433" s="473"/>
    </row>
    <row r="434" spans="1:28" ht="21">
      <c r="A434" s="344"/>
      <c r="B434" s="297" t="s">
        <v>100</v>
      </c>
      <c r="C434" s="298" t="s">
        <v>11</v>
      </c>
      <c r="D434" s="347">
        <f>E434+F434</f>
        <v>18000</v>
      </c>
      <c r="E434" s="347"/>
      <c r="F434" s="348">
        <v>18000</v>
      </c>
      <c r="G434" s="10"/>
      <c r="V434" s="344"/>
      <c r="W434" s="297" t="s">
        <v>100</v>
      </c>
      <c r="X434" s="298" t="s">
        <v>11</v>
      </c>
      <c r="Y434" s="347">
        <f>Z434+AA434</f>
        <v>13200</v>
      </c>
      <c r="Z434" s="548"/>
      <c r="AA434" s="600">
        <v>13200</v>
      </c>
      <c r="AB434" s="473"/>
    </row>
    <row r="435" spans="1:28" ht="21">
      <c r="A435" s="344"/>
      <c r="B435" s="297" t="s">
        <v>101</v>
      </c>
      <c r="C435" s="298" t="s">
        <v>102</v>
      </c>
      <c r="D435" s="347">
        <f>E435+F435</f>
        <v>200</v>
      </c>
      <c r="E435" s="347"/>
      <c r="F435" s="348">
        <v>200</v>
      </c>
      <c r="G435" s="10"/>
      <c r="V435" s="344"/>
      <c r="W435" s="297" t="s">
        <v>101</v>
      </c>
      <c r="X435" s="298" t="s">
        <v>102</v>
      </c>
      <c r="Y435" s="347">
        <f>Z435+AA435</f>
        <v>0</v>
      </c>
      <c r="Z435" s="548"/>
      <c r="AA435" s="600"/>
      <c r="AB435" s="473"/>
    </row>
    <row r="436" spans="1:28" ht="21">
      <c r="A436" s="349"/>
      <c r="B436" s="301" t="s">
        <v>103</v>
      </c>
      <c r="C436" s="298" t="s">
        <v>104</v>
      </c>
      <c r="D436" s="347">
        <f>E436+F436</f>
        <v>3550</v>
      </c>
      <c r="E436" s="347"/>
      <c r="F436" s="348">
        <v>3550</v>
      </c>
      <c r="G436" s="10"/>
      <c r="V436" s="349"/>
      <c r="W436" s="301" t="s">
        <v>103</v>
      </c>
      <c r="X436" s="298" t="s">
        <v>104</v>
      </c>
      <c r="Y436" s="347">
        <f>Z436+AA436</f>
        <v>2640</v>
      </c>
      <c r="Z436" s="548"/>
      <c r="AA436" s="600">
        <v>2640</v>
      </c>
      <c r="AB436" s="473"/>
    </row>
    <row r="437" spans="1:28" ht="15">
      <c r="A437" s="349"/>
      <c r="B437" s="345" t="s">
        <v>105</v>
      </c>
      <c r="C437" s="351" t="s">
        <v>106</v>
      </c>
      <c r="D437" s="352"/>
      <c r="E437" s="352"/>
      <c r="F437" s="353"/>
      <c r="G437" s="10"/>
      <c r="V437" s="349"/>
      <c r="W437" s="345" t="s">
        <v>105</v>
      </c>
      <c r="X437" s="351" t="s">
        <v>106</v>
      </c>
      <c r="Y437" s="352"/>
      <c r="Z437" s="550"/>
      <c r="AA437" s="601"/>
      <c r="AB437" s="473"/>
    </row>
    <row r="438" spans="1:28" ht="15">
      <c r="A438" s="349"/>
      <c r="B438" s="350" t="s">
        <v>111</v>
      </c>
      <c r="C438" s="346" t="s">
        <v>112</v>
      </c>
      <c r="D438" s="347">
        <f aca="true" t="shared" si="29" ref="D438:D443">E438+F438</f>
        <v>500</v>
      </c>
      <c r="E438" s="347"/>
      <c r="F438" s="348">
        <v>500</v>
      </c>
      <c r="G438" s="10"/>
      <c r="V438" s="349"/>
      <c r="W438" s="350" t="s">
        <v>111</v>
      </c>
      <c r="X438" s="346" t="s">
        <v>112</v>
      </c>
      <c r="Y438" s="347">
        <f>Z438+AA438</f>
        <v>500</v>
      </c>
      <c r="Z438" s="548"/>
      <c r="AA438" s="600">
        <v>500</v>
      </c>
      <c r="AB438" s="473"/>
    </row>
    <row r="439" spans="1:28" ht="15">
      <c r="A439" s="349"/>
      <c r="B439" s="350" t="s">
        <v>115</v>
      </c>
      <c r="C439" s="346" t="s">
        <v>116</v>
      </c>
      <c r="D439" s="347">
        <f t="shared" si="29"/>
        <v>500</v>
      </c>
      <c r="E439" s="347"/>
      <c r="F439" s="348">
        <v>500</v>
      </c>
      <c r="G439" s="10"/>
      <c r="V439" s="349"/>
      <c r="W439" s="350" t="s">
        <v>115</v>
      </c>
      <c r="X439" s="346" t="s">
        <v>116</v>
      </c>
      <c r="Y439" s="347">
        <f>Z439+AA439</f>
        <v>4000</v>
      </c>
      <c r="Z439" s="548"/>
      <c r="AA439" s="600">
        <v>4000</v>
      </c>
      <c r="AB439" s="473"/>
    </row>
    <row r="440" spans="1:28" ht="15">
      <c r="A440" s="349"/>
      <c r="B440" s="225" t="s">
        <v>119</v>
      </c>
      <c r="C440" s="346" t="s">
        <v>120</v>
      </c>
      <c r="D440" s="347">
        <f t="shared" si="29"/>
        <v>150</v>
      </c>
      <c r="E440" s="347"/>
      <c r="F440" s="348">
        <v>150</v>
      </c>
      <c r="G440" s="10"/>
      <c r="V440" s="349"/>
      <c r="W440" s="225" t="s">
        <v>119</v>
      </c>
      <c r="X440" s="346" t="s">
        <v>120</v>
      </c>
      <c r="Y440" s="347">
        <f>Z440+AA440</f>
        <v>0</v>
      </c>
      <c r="Z440" s="548"/>
      <c r="AA440" s="600"/>
      <c r="AB440" s="473"/>
    </row>
    <row r="441" spans="1:28" ht="15">
      <c r="A441" s="349"/>
      <c r="B441" s="286" t="s">
        <v>134</v>
      </c>
      <c r="C441" s="346" t="s">
        <v>135</v>
      </c>
      <c r="D441" s="347">
        <f t="shared" si="29"/>
        <v>1440</v>
      </c>
      <c r="E441" s="347"/>
      <c r="F441" s="348">
        <v>1440</v>
      </c>
      <c r="G441" s="10"/>
      <c r="V441" s="349"/>
      <c r="W441" s="286" t="s">
        <v>134</v>
      </c>
      <c r="X441" s="346" t="s">
        <v>135</v>
      </c>
      <c r="Y441" s="347">
        <f>Z441+AA441</f>
        <v>2000</v>
      </c>
      <c r="Z441" s="548"/>
      <c r="AA441" s="600">
        <v>2000</v>
      </c>
      <c r="AB441" s="473"/>
    </row>
    <row r="442" spans="1:28" ht="22.5">
      <c r="A442" s="349"/>
      <c r="B442" s="350" t="s">
        <v>121</v>
      </c>
      <c r="C442" s="346" t="s">
        <v>122</v>
      </c>
      <c r="D442" s="347">
        <f t="shared" si="29"/>
        <v>1000</v>
      </c>
      <c r="E442" s="347"/>
      <c r="F442" s="348">
        <v>1000</v>
      </c>
      <c r="G442" s="10"/>
      <c r="V442" s="349"/>
      <c r="W442" s="350" t="s">
        <v>121</v>
      </c>
      <c r="X442" s="346" t="s">
        <v>122</v>
      </c>
      <c r="Y442" s="347">
        <f>Z442+AA442</f>
        <v>0</v>
      </c>
      <c r="Z442" s="548"/>
      <c r="AA442" s="600"/>
      <c r="AB442" s="473"/>
    </row>
    <row r="443" spans="1:28" ht="21">
      <c r="A443" s="349"/>
      <c r="B443" s="354" t="s">
        <v>150</v>
      </c>
      <c r="C443" s="351" t="s">
        <v>69</v>
      </c>
      <c r="D443" s="347">
        <f t="shared" si="29"/>
        <v>0</v>
      </c>
      <c r="E443" s="352"/>
      <c r="F443" s="353">
        <v>0</v>
      </c>
      <c r="G443" s="10"/>
      <c r="V443" s="349"/>
      <c r="W443" s="354" t="s">
        <v>150</v>
      </c>
      <c r="X443" s="351" t="s">
        <v>69</v>
      </c>
      <c r="Y443" s="347"/>
      <c r="Z443" s="550"/>
      <c r="AA443" s="601"/>
      <c r="AB443" s="473"/>
    </row>
    <row r="444" spans="1:28" ht="15">
      <c r="A444" s="349"/>
      <c r="B444" s="303" t="s">
        <v>145</v>
      </c>
      <c r="C444" s="307" t="s">
        <v>146</v>
      </c>
      <c r="D444" s="347"/>
      <c r="E444" s="352"/>
      <c r="F444" s="353"/>
      <c r="G444" s="10"/>
      <c r="V444" s="349"/>
      <c r="W444" s="303" t="s">
        <v>145</v>
      </c>
      <c r="X444" s="307" t="s">
        <v>146</v>
      </c>
      <c r="Y444" s="347">
        <f>Z444+AA444</f>
        <v>0</v>
      </c>
      <c r="Z444" s="550"/>
      <c r="AA444" s="601"/>
      <c r="AB444" s="473"/>
    </row>
    <row r="445" spans="1:28" ht="15">
      <c r="A445" s="349"/>
      <c r="B445" s="345" t="s">
        <v>124</v>
      </c>
      <c r="C445" s="351" t="s">
        <v>125</v>
      </c>
      <c r="D445" s="352">
        <f>SUM(D433:D444)</f>
        <v>25340</v>
      </c>
      <c r="E445" s="352"/>
      <c r="F445" s="353">
        <f>SUM(F433:F444)</f>
        <v>25340</v>
      </c>
      <c r="G445" s="10"/>
      <c r="V445" s="349"/>
      <c r="W445" s="345" t="s">
        <v>124</v>
      </c>
      <c r="X445" s="351" t="s">
        <v>125</v>
      </c>
      <c r="Y445" s="352">
        <f>SUM(Y433:Y444)</f>
        <v>22340</v>
      </c>
      <c r="Z445" s="550"/>
      <c r="AA445" s="601">
        <f>SUM(AA433:AA444)</f>
        <v>22340</v>
      </c>
      <c r="AB445" s="473"/>
    </row>
    <row r="446" spans="1:28" ht="15">
      <c r="A446" s="349"/>
      <c r="B446" s="345"/>
      <c r="C446" s="351"/>
      <c r="D446" s="352"/>
      <c r="E446" s="352"/>
      <c r="F446" s="353"/>
      <c r="G446" s="10"/>
      <c r="V446" s="349"/>
      <c r="W446" s="345"/>
      <c r="X446" s="351"/>
      <c r="Y446" s="352"/>
      <c r="Z446" s="550"/>
      <c r="AA446" s="551"/>
      <c r="AB446" s="473"/>
    </row>
    <row r="447" spans="1:28" ht="21">
      <c r="A447" s="355">
        <v>8</v>
      </c>
      <c r="B447" s="309" t="s">
        <v>225</v>
      </c>
      <c r="C447" s="351"/>
      <c r="D447" s="352">
        <f>D462+D472+D483</f>
        <v>633339</v>
      </c>
      <c r="E447" s="352">
        <f>E472</f>
        <v>0</v>
      </c>
      <c r="F447" s="353">
        <f>F462+F472+F483</f>
        <v>633339</v>
      </c>
      <c r="G447" s="10"/>
      <c r="V447" s="355">
        <v>8</v>
      </c>
      <c r="W447" s="309" t="s">
        <v>225</v>
      </c>
      <c r="X447" s="351"/>
      <c r="Y447" s="352">
        <f>AA447</f>
        <v>1005300</v>
      </c>
      <c r="Z447" s="646">
        <f>Z472</f>
        <v>0</v>
      </c>
      <c r="AA447" s="601">
        <f>AA462+AA472+AA483</f>
        <v>1005300</v>
      </c>
      <c r="AB447" s="473"/>
    </row>
    <row r="448" spans="1:28" ht="31.5">
      <c r="A448" s="356" t="s">
        <v>196</v>
      </c>
      <c r="B448" s="357" t="s">
        <v>197</v>
      </c>
      <c r="C448" s="358"/>
      <c r="D448" s="359"/>
      <c r="E448" s="359"/>
      <c r="F448" s="360"/>
      <c r="G448" s="10"/>
      <c r="V448" s="356" t="s">
        <v>196</v>
      </c>
      <c r="W448" s="357" t="s">
        <v>197</v>
      </c>
      <c r="X448" s="358"/>
      <c r="Y448" s="359"/>
      <c r="Z448" s="552"/>
      <c r="AA448" s="553"/>
      <c r="AB448" s="473"/>
    </row>
    <row r="449" spans="1:28" ht="15">
      <c r="A449" s="361"/>
      <c r="B449" s="362"/>
      <c r="C449" s="358"/>
      <c r="D449" s="359"/>
      <c r="E449" s="359"/>
      <c r="F449" s="360"/>
      <c r="G449" s="10"/>
      <c r="J449" t="s">
        <v>258</v>
      </c>
      <c r="V449" s="361"/>
      <c r="W449" s="362"/>
      <c r="X449" s="358"/>
      <c r="Y449" s="359"/>
      <c r="Z449" s="552"/>
      <c r="AA449" s="553"/>
      <c r="AB449" s="473"/>
    </row>
    <row r="450" spans="1:28" ht="21">
      <c r="A450" s="361"/>
      <c r="B450" s="357" t="s">
        <v>100</v>
      </c>
      <c r="C450" s="363" t="s">
        <v>11</v>
      </c>
      <c r="D450" s="364">
        <f>E450+F450</f>
        <v>100000</v>
      </c>
      <c r="E450" s="364"/>
      <c r="F450" s="365">
        <v>100000</v>
      </c>
      <c r="G450" s="10"/>
      <c r="J450">
        <v>101</v>
      </c>
      <c r="K450">
        <v>86000</v>
      </c>
      <c r="L450">
        <v>10.5</v>
      </c>
      <c r="M450">
        <f>K450*L450%</f>
        <v>9030</v>
      </c>
      <c r="N450">
        <v>2.8</v>
      </c>
      <c r="O450">
        <f>K450*N450%</f>
        <v>2407.9999999999995</v>
      </c>
      <c r="P450">
        <v>4.8</v>
      </c>
      <c r="Q450">
        <f>K450*P450%</f>
        <v>4128</v>
      </c>
      <c r="V450" s="361"/>
      <c r="W450" s="357" t="s">
        <v>100</v>
      </c>
      <c r="X450" s="363" t="s">
        <v>11</v>
      </c>
      <c r="Y450" s="364">
        <f>Z450+AA450</f>
        <v>273000</v>
      </c>
      <c r="Z450" s="554"/>
      <c r="AA450" s="596">
        <v>273000</v>
      </c>
      <c r="AB450" s="473"/>
    </row>
    <row r="451" spans="1:28" ht="21">
      <c r="A451" s="361"/>
      <c r="B451" s="357" t="s">
        <v>101</v>
      </c>
      <c r="C451" s="363" t="s">
        <v>102</v>
      </c>
      <c r="D451" s="364">
        <f aca="true" t="shared" si="30" ref="D451:D461">E451+F451</f>
        <v>25000</v>
      </c>
      <c r="E451" s="364"/>
      <c r="F451" s="365">
        <v>25000</v>
      </c>
      <c r="G451" s="10"/>
      <c r="J451">
        <v>208</v>
      </c>
      <c r="K451">
        <v>22600</v>
      </c>
      <c r="L451">
        <v>10.5</v>
      </c>
      <c r="M451">
        <f>K451*L451%</f>
        <v>2373</v>
      </c>
      <c r="N451">
        <v>2.8</v>
      </c>
      <c r="O451">
        <f>K451*N451%</f>
        <v>632.8</v>
      </c>
      <c r="P451">
        <v>4.8</v>
      </c>
      <c r="Q451">
        <f>K451*P451%</f>
        <v>1084.8</v>
      </c>
      <c r="V451" s="361"/>
      <c r="W451" s="357" t="s">
        <v>101</v>
      </c>
      <c r="X451" s="363" t="s">
        <v>102</v>
      </c>
      <c r="Y451" s="364">
        <f aca="true" t="shared" si="31" ref="Y451:Y461">Z451+AA451</f>
        <v>22500</v>
      </c>
      <c r="Z451" s="554"/>
      <c r="AA451" s="596">
        <v>22500</v>
      </c>
      <c r="AB451" s="473"/>
    </row>
    <row r="452" spans="1:28" ht="21">
      <c r="A452" s="361"/>
      <c r="B452" s="366" t="s">
        <v>103</v>
      </c>
      <c r="C452" s="363" t="s">
        <v>104</v>
      </c>
      <c r="D452" s="364">
        <f t="shared" si="30"/>
        <v>24600</v>
      </c>
      <c r="E452" s="364"/>
      <c r="F452" s="365">
        <v>24600</v>
      </c>
      <c r="G452" s="10"/>
      <c r="K452">
        <f>SUM(K450:K451)</f>
        <v>108600</v>
      </c>
      <c r="M452">
        <f>SUM(M450:M451)</f>
        <v>11403</v>
      </c>
      <c r="O452">
        <f>SUM(O450:O451)</f>
        <v>3040.7999999999993</v>
      </c>
      <c r="Q452">
        <f>SUM(Q450:Q451)</f>
        <v>5212.8</v>
      </c>
      <c r="V452" s="361"/>
      <c r="W452" s="366" t="s">
        <v>103</v>
      </c>
      <c r="X452" s="363" t="s">
        <v>104</v>
      </c>
      <c r="Y452" s="364">
        <f t="shared" si="31"/>
        <v>54000</v>
      </c>
      <c r="Z452" s="554"/>
      <c r="AA452" s="596">
        <v>54000</v>
      </c>
      <c r="AB452" s="473"/>
    </row>
    <row r="453" spans="1:28" ht="15">
      <c r="A453" s="361"/>
      <c r="B453" s="357" t="s">
        <v>105</v>
      </c>
      <c r="C453" s="363" t="s">
        <v>106</v>
      </c>
      <c r="D453" s="364">
        <f t="shared" si="30"/>
        <v>0</v>
      </c>
      <c r="E453" s="364"/>
      <c r="F453" s="365"/>
      <c r="G453" s="10"/>
      <c r="V453" s="361"/>
      <c r="W453" s="357" t="s">
        <v>105</v>
      </c>
      <c r="X453" s="363" t="s">
        <v>106</v>
      </c>
      <c r="Y453" s="364">
        <f t="shared" si="31"/>
        <v>0</v>
      </c>
      <c r="Z453" s="554"/>
      <c r="AA453" s="596">
        <v>0</v>
      </c>
      <c r="AB453" s="473"/>
    </row>
    <row r="454" spans="1:28" ht="15">
      <c r="A454" s="361"/>
      <c r="B454" s="362" t="s">
        <v>109</v>
      </c>
      <c r="C454" s="358" t="s">
        <v>110</v>
      </c>
      <c r="D454" s="364">
        <f t="shared" si="30"/>
        <v>10000</v>
      </c>
      <c r="E454" s="359"/>
      <c r="F454" s="360">
        <v>10000</v>
      </c>
      <c r="G454" s="10"/>
      <c r="V454" s="361"/>
      <c r="W454" s="362" t="s">
        <v>109</v>
      </c>
      <c r="X454" s="358" t="s">
        <v>110</v>
      </c>
      <c r="Y454" s="364">
        <f t="shared" si="31"/>
        <v>6000</v>
      </c>
      <c r="Z454" s="552"/>
      <c r="AA454" s="597">
        <v>6000</v>
      </c>
      <c r="AB454" s="473"/>
    </row>
    <row r="455" spans="1:28" ht="15">
      <c r="A455" s="361"/>
      <c r="B455" s="362" t="s">
        <v>111</v>
      </c>
      <c r="C455" s="358" t="s">
        <v>112</v>
      </c>
      <c r="D455" s="364">
        <f t="shared" si="30"/>
        <v>16000</v>
      </c>
      <c r="E455" s="359"/>
      <c r="F455" s="360">
        <v>16000</v>
      </c>
      <c r="G455" s="10"/>
      <c r="M455">
        <f>M452+O452+Q452</f>
        <v>19656.6</v>
      </c>
      <c r="V455" s="361"/>
      <c r="W455" s="362" t="s">
        <v>111</v>
      </c>
      <c r="X455" s="358" t="s">
        <v>112</v>
      </c>
      <c r="Y455" s="364">
        <f t="shared" si="31"/>
        <v>28000</v>
      </c>
      <c r="Z455" s="552"/>
      <c r="AA455" s="597">
        <v>28000</v>
      </c>
      <c r="AB455" s="473"/>
    </row>
    <row r="456" spans="1:28" ht="15">
      <c r="A456" s="361"/>
      <c r="B456" s="362" t="s">
        <v>113</v>
      </c>
      <c r="C456" s="358" t="s">
        <v>114</v>
      </c>
      <c r="D456" s="364">
        <f t="shared" si="30"/>
        <v>12000</v>
      </c>
      <c r="E456" s="359"/>
      <c r="F456" s="360">
        <v>12000</v>
      </c>
      <c r="G456" s="10"/>
      <c r="V456" s="361"/>
      <c r="W456" s="362" t="s">
        <v>113</v>
      </c>
      <c r="X456" s="358" t="s">
        <v>114</v>
      </c>
      <c r="Y456" s="364">
        <f t="shared" si="31"/>
        <v>21000</v>
      </c>
      <c r="Z456" s="552"/>
      <c r="AA456" s="597">
        <v>21000</v>
      </c>
      <c r="AB456" s="473"/>
    </row>
    <row r="457" spans="1:28" ht="15">
      <c r="A457" s="361"/>
      <c r="B457" s="362" t="s">
        <v>115</v>
      </c>
      <c r="C457" s="358" t="s">
        <v>116</v>
      </c>
      <c r="D457" s="364">
        <f t="shared" si="30"/>
        <v>110400</v>
      </c>
      <c r="E457" s="359"/>
      <c r="F457" s="360">
        <v>110400</v>
      </c>
      <c r="G457" s="10"/>
      <c r="V457" s="361"/>
      <c r="W457" s="362" t="s">
        <v>115</v>
      </c>
      <c r="X457" s="358" t="s">
        <v>116</v>
      </c>
      <c r="Y457" s="364">
        <v>67000</v>
      </c>
      <c r="Z457" s="552"/>
      <c r="AA457" s="597">
        <v>60000</v>
      </c>
      <c r="AB457" s="473"/>
    </row>
    <row r="458" spans="1:28" ht="15">
      <c r="A458" s="361"/>
      <c r="B458" s="362" t="s">
        <v>119</v>
      </c>
      <c r="C458" s="358" t="s">
        <v>120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119</v>
      </c>
      <c r="X458" s="358" t="s">
        <v>120</v>
      </c>
      <c r="Y458" s="364">
        <f t="shared" si="31"/>
        <v>0</v>
      </c>
      <c r="Z458" s="552"/>
      <c r="AA458" s="597">
        <v>0</v>
      </c>
      <c r="AB458" s="473"/>
    </row>
    <row r="459" spans="1:28" ht="15">
      <c r="A459" s="361"/>
      <c r="B459" s="362"/>
      <c r="C459" s="358"/>
      <c r="D459" s="364"/>
      <c r="E459" s="359"/>
      <c r="F459" s="360"/>
      <c r="G459" s="10"/>
      <c r="V459" s="361"/>
      <c r="W459" s="362" t="s">
        <v>134</v>
      </c>
      <c r="X459" s="358" t="s">
        <v>135</v>
      </c>
      <c r="Y459" s="364">
        <v>2200</v>
      </c>
      <c r="Z459" s="552"/>
      <c r="AA459" s="597">
        <v>2200</v>
      </c>
      <c r="AB459" s="473"/>
    </row>
    <row r="460" spans="1:28" ht="22.5">
      <c r="A460" s="361"/>
      <c r="B460" s="362" t="s">
        <v>134</v>
      </c>
      <c r="C460" s="358" t="s">
        <v>135</v>
      </c>
      <c r="D460" s="364">
        <f t="shared" si="30"/>
        <v>1000</v>
      </c>
      <c r="E460" s="359"/>
      <c r="F460" s="360">
        <v>1000</v>
      </c>
      <c r="G460" s="10"/>
      <c r="V460" s="361"/>
      <c r="W460" s="286" t="s">
        <v>132</v>
      </c>
      <c r="X460" s="358" t="s">
        <v>273</v>
      </c>
      <c r="Y460" s="364">
        <v>500</v>
      </c>
      <c r="Z460" s="552"/>
      <c r="AA460" s="597">
        <v>500</v>
      </c>
      <c r="AB460" s="473"/>
    </row>
    <row r="461" spans="1:28" ht="15">
      <c r="A461" s="361"/>
      <c r="B461" s="303" t="s">
        <v>145</v>
      </c>
      <c r="C461" s="307" t="s">
        <v>146</v>
      </c>
      <c r="D461" s="364">
        <f t="shared" si="30"/>
        <v>0</v>
      </c>
      <c r="E461" s="359"/>
      <c r="F461" s="360"/>
      <c r="G461" s="10"/>
      <c r="V461" s="361"/>
      <c r="W461" s="303" t="s">
        <v>145</v>
      </c>
      <c r="X461" s="307" t="s">
        <v>146</v>
      </c>
      <c r="Y461" s="364">
        <f t="shared" si="31"/>
        <v>25000</v>
      </c>
      <c r="Z461" s="552"/>
      <c r="AA461" s="597">
        <v>25000</v>
      </c>
      <c r="AB461" s="473"/>
    </row>
    <row r="462" spans="1:29" ht="15">
      <c r="A462" s="361"/>
      <c r="B462" s="357" t="s">
        <v>124</v>
      </c>
      <c r="C462" s="363" t="s">
        <v>125</v>
      </c>
      <c r="D462" s="364">
        <f>SUM(D450:D461)</f>
        <v>300000</v>
      </c>
      <c r="E462" s="364"/>
      <c r="F462" s="365">
        <f>SUM(F450:F461)</f>
        <v>300000</v>
      </c>
      <c r="G462" s="10"/>
      <c r="V462" s="361"/>
      <c r="W462" s="357" t="s">
        <v>124</v>
      </c>
      <c r="X462" s="363" t="s">
        <v>125</v>
      </c>
      <c r="Y462" s="364">
        <f>SUM(Y450:Y461)</f>
        <v>499200</v>
      </c>
      <c r="Z462" s="554"/>
      <c r="AA462" s="596">
        <f>SUM(AA450:AA461)</f>
        <v>492200</v>
      </c>
      <c r="AB462" s="473"/>
      <c r="AC462" t="s">
        <v>322</v>
      </c>
    </row>
    <row r="463" spans="1:28" ht="15">
      <c r="A463" s="361"/>
      <c r="B463" s="357"/>
      <c r="C463" s="363"/>
      <c r="D463" s="364"/>
      <c r="E463" s="364"/>
      <c r="F463" s="365"/>
      <c r="G463" s="10"/>
      <c r="V463" s="361"/>
      <c r="W463" s="286"/>
      <c r="X463" s="363"/>
      <c r="Y463" s="364"/>
      <c r="Z463" s="554"/>
      <c r="AA463" s="555"/>
      <c r="AB463" s="473"/>
    </row>
    <row r="464" spans="1:28" ht="31.5">
      <c r="A464" s="367" t="s">
        <v>198</v>
      </c>
      <c r="B464" s="368" t="s">
        <v>199</v>
      </c>
      <c r="C464" s="369"/>
      <c r="D464" s="370"/>
      <c r="E464" s="370"/>
      <c r="F464" s="371"/>
      <c r="G464" s="10"/>
      <c r="V464" s="367" t="s">
        <v>198</v>
      </c>
      <c r="W464" s="368" t="s">
        <v>199</v>
      </c>
      <c r="X464" s="369"/>
      <c r="Y464" s="370"/>
      <c r="Z464" s="556"/>
      <c r="AA464" s="557"/>
      <c r="AB464" s="473"/>
    </row>
    <row r="465" spans="1:28" ht="15">
      <c r="A465" s="372"/>
      <c r="B465" s="368" t="s">
        <v>105</v>
      </c>
      <c r="C465" s="373" t="s">
        <v>106</v>
      </c>
      <c r="D465" s="374"/>
      <c r="E465" s="374"/>
      <c r="F465" s="375"/>
      <c r="G465" s="10"/>
      <c r="V465" s="372"/>
      <c r="W465" s="368" t="s">
        <v>105</v>
      </c>
      <c r="X465" s="373" t="s">
        <v>106</v>
      </c>
      <c r="Y465" s="374"/>
      <c r="Z465" s="558"/>
      <c r="AA465" s="559"/>
      <c r="AB465" s="473"/>
    </row>
    <row r="466" spans="1:28" ht="15">
      <c r="A466" s="372"/>
      <c r="B466" s="376" t="s">
        <v>111</v>
      </c>
      <c r="C466" s="369" t="s">
        <v>112</v>
      </c>
      <c r="D466" s="370">
        <f>E466+F466</f>
        <v>5000</v>
      </c>
      <c r="E466" s="370"/>
      <c r="F466" s="371">
        <v>5000</v>
      </c>
      <c r="G466" s="10"/>
      <c r="V466" s="372"/>
      <c r="W466" s="376" t="s">
        <v>111</v>
      </c>
      <c r="X466" s="369" t="s">
        <v>112</v>
      </c>
      <c r="Y466" s="370">
        <f>AA466</f>
        <v>15000</v>
      </c>
      <c r="Z466" s="556"/>
      <c r="AA466" s="602">
        <v>15000</v>
      </c>
      <c r="AB466" s="473"/>
    </row>
    <row r="467" spans="1:28" ht="15">
      <c r="A467" s="372"/>
      <c r="B467" s="376" t="s">
        <v>115</v>
      </c>
      <c r="C467" s="369" t="s">
        <v>116</v>
      </c>
      <c r="D467" s="370">
        <f>E467+F467</f>
        <v>35099</v>
      </c>
      <c r="E467" s="370"/>
      <c r="F467" s="371">
        <v>35099</v>
      </c>
      <c r="G467" s="10"/>
      <c r="V467" s="372"/>
      <c r="W467" s="376" t="s">
        <v>115</v>
      </c>
      <c r="X467" s="369" t="s">
        <v>116</v>
      </c>
      <c r="Y467" s="370">
        <f>AA467</f>
        <v>180000</v>
      </c>
      <c r="Z467" s="556"/>
      <c r="AA467" s="602">
        <v>180000</v>
      </c>
      <c r="AB467" s="473"/>
    </row>
    <row r="468" spans="1:28" ht="15">
      <c r="A468" s="372"/>
      <c r="B468" s="376" t="s">
        <v>117</v>
      </c>
      <c r="C468" s="369" t="s">
        <v>118</v>
      </c>
      <c r="D468" s="370">
        <v>50000</v>
      </c>
      <c r="E468" s="370"/>
      <c r="F468" s="371">
        <v>50000</v>
      </c>
      <c r="G468" s="10"/>
      <c r="V468" s="372"/>
      <c r="W468" s="376" t="s">
        <v>117</v>
      </c>
      <c r="X468" s="369" t="s">
        <v>118</v>
      </c>
      <c r="Y468" s="370">
        <f>AA468</f>
        <v>70000</v>
      </c>
      <c r="Z468" s="556"/>
      <c r="AA468" s="602">
        <v>70000</v>
      </c>
      <c r="AB468" s="473"/>
    </row>
    <row r="469" spans="1:28" ht="15">
      <c r="A469" s="372"/>
      <c r="B469" s="368" t="s">
        <v>123</v>
      </c>
      <c r="C469" s="373"/>
      <c r="D469" s="374">
        <f>SUM(D466:D468)</f>
        <v>90099</v>
      </c>
      <c r="E469" s="374"/>
      <c r="F469" s="375">
        <f>SUM(F465:F468)</f>
        <v>90099</v>
      </c>
      <c r="G469" s="10"/>
      <c r="V469" s="372"/>
      <c r="W469" s="368" t="s">
        <v>123</v>
      </c>
      <c r="X469" s="373"/>
      <c r="Y469" s="374">
        <f>AA469</f>
        <v>265000</v>
      </c>
      <c r="Z469" s="558"/>
      <c r="AA469" s="603">
        <f>SUM(AA465:AA468)</f>
        <v>265000</v>
      </c>
      <c r="AB469" s="473"/>
    </row>
    <row r="470" spans="1:28" ht="15">
      <c r="A470" s="372"/>
      <c r="B470" s="368" t="s">
        <v>143</v>
      </c>
      <c r="C470" s="373" t="s">
        <v>144</v>
      </c>
      <c r="D470" s="374">
        <v>150000</v>
      </c>
      <c r="E470" s="374"/>
      <c r="F470" s="375">
        <v>150000</v>
      </c>
      <c r="G470" s="10"/>
      <c r="V470" s="372"/>
      <c r="W470" s="368" t="s">
        <v>143</v>
      </c>
      <c r="X470" s="373" t="s">
        <v>144</v>
      </c>
      <c r="Y470" s="374"/>
      <c r="Z470" s="558"/>
      <c r="AA470" s="603"/>
      <c r="AB470" s="473"/>
    </row>
    <row r="471" spans="1:28" ht="15">
      <c r="A471" s="372"/>
      <c r="B471" s="303" t="s">
        <v>145</v>
      </c>
      <c r="C471" s="307" t="s">
        <v>146</v>
      </c>
      <c r="D471" s="374"/>
      <c r="E471" s="374"/>
      <c r="F471" s="375">
        <v>0</v>
      </c>
      <c r="G471" s="10"/>
      <c r="V471" s="372"/>
      <c r="W471" s="303" t="s">
        <v>145</v>
      </c>
      <c r="X471" s="307" t="s">
        <v>146</v>
      </c>
      <c r="Y471" s="374"/>
      <c r="Z471" s="558"/>
      <c r="AA471" s="603">
        <v>0</v>
      </c>
      <c r="AB471" s="473"/>
    </row>
    <row r="472" spans="1:28" ht="15">
      <c r="A472" s="372"/>
      <c r="B472" s="368" t="s">
        <v>124</v>
      </c>
      <c r="C472" s="373" t="s">
        <v>125</v>
      </c>
      <c r="D472" s="374">
        <f>D469+D470+D471</f>
        <v>240099</v>
      </c>
      <c r="E472" s="374">
        <f>SUM(E470)</f>
        <v>0</v>
      </c>
      <c r="F472" s="375">
        <f>F469+F470+F471</f>
        <v>240099</v>
      </c>
      <c r="G472" s="10"/>
      <c r="V472" s="372"/>
      <c r="W472" s="368" t="s">
        <v>124</v>
      </c>
      <c r="X472" s="373" t="s">
        <v>125</v>
      </c>
      <c r="Y472" s="374">
        <f>Y469+Y470+Y471</f>
        <v>265000</v>
      </c>
      <c r="Z472" s="647">
        <f>SUM(Z470)</f>
        <v>0</v>
      </c>
      <c r="AA472" s="603">
        <f>AA469+AA470+AA471</f>
        <v>265000</v>
      </c>
      <c r="AB472" s="473"/>
    </row>
    <row r="473" spans="1:28" ht="15">
      <c r="A473" s="372"/>
      <c r="B473" s="368"/>
      <c r="C473" s="373"/>
      <c r="D473" s="374"/>
      <c r="E473" s="374"/>
      <c r="F473" s="375"/>
      <c r="G473" s="10"/>
      <c r="V473" s="372"/>
      <c r="W473" s="368"/>
      <c r="X473" s="373"/>
      <c r="Y473" s="374"/>
      <c r="Z473" s="558"/>
      <c r="AA473" s="559"/>
      <c r="AB473" s="473"/>
    </row>
    <row r="474" spans="1:28" ht="21">
      <c r="A474" s="377" t="s">
        <v>200</v>
      </c>
      <c r="B474" s="378" t="s">
        <v>201</v>
      </c>
      <c r="C474" s="379"/>
      <c r="D474" s="380"/>
      <c r="E474" s="380"/>
      <c r="F474" s="381"/>
      <c r="G474" s="10"/>
      <c r="V474" s="377" t="s">
        <v>200</v>
      </c>
      <c r="W474" s="378" t="s">
        <v>201</v>
      </c>
      <c r="X474" s="379"/>
      <c r="Y474" s="380"/>
      <c r="Z474" s="560"/>
      <c r="AA474" s="561"/>
      <c r="AB474" s="473"/>
    </row>
    <row r="475" spans="1:28" ht="15">
      <c r="A475" s="382"/>
      <c r="B475" s="383"/>
      <c r="C475" s="379"/>
      <c r="D475" s="380"/>
      <c r="E475" s="380"/>
      <c r="F475" s="381"/>
      <c r="G475" s="10"/>
      <c r="J475" t="s">
        <v>259</v>
      </c>
      <c r="V475" s="382"/>
      <c r="W475" s="383"/>
      <c r="X475" s="379"/>
      <c r="Y475" s="380"/>
      <c r="Z475" s="560"/>
      <c r="AA475" s="561"/>
      <c r="AB475" s="473"/>
    </row>
    <row r="476" spans="1:28" ht="21">
      <c r="A476" s="382"/>
      <c r="B476" s="378" t="s">
        <v>100</v>
      </c>
      <c r="C476" s="384" t="s">
        <v>11</v>
      </c>
      <c r="D476" s="385">
        <f>E476+F476</f>
        <v>75800</v>
      </c>
      <c r="E476" s="385"/>
      <c r="F476" s="386">
        <v>75800</v>
      </c>
      <c r="G476" s="10"/>
      <c r="J476">
        <v>101</v>
      </c>
      <c r="K476">
        <v>45000</v>
      </c>
      <c r="L476">
        <v>10.5</v>
      </c>
      <c r="M476">
        <f>K476*L476%</f>
        <v>4725</v>
      </c>
      <c r="N476">
        <v>2.8</v>
      </c>
      <c r="O476">
        <f>K476*N476%</f>
        <v>1259.9999999999998</v>
      </c>
      <c r="P476">
        <v>4.8</v>
      </c>
      <c r="Q476">
        <f>K476*P476%</f>
        <v>2160</v>
      </c>
      <c r="V476" s="382"/>
      <c r="W476" s="378" t="s">
        <v>100</v>
      </c>
      <c r="X476" s="384" t="s">
        <v>11</v>
      </c>
      <c r="Y476" s="385">
        <f>Z476+AA476</f>
        <v>198000</v>
      </c>
      <c r="Z476" s="562"/>
      <c r="AA476" s="604">
        <v>198000</v>
      </c>
      <c r="AB476" s="473"/>
    </row>
    <row r="477" spans="1:28" ht="21">
      <c r="A477" s="382"/>
      <c r="B477" s="378" t="s">
        <v>101</v>
      </c>
      <c r="C477" s="384" t="s">
        <v>102</v>
      </c>
      <c r="D477" s="385">
        <f>E477+F477</f>
        <v>800</v>
      </c>
      <c r="E477" s="385"/>
      <c r="F477" s="386">
        <v>800</v>
      </c>
      <c r="G477" s="10"/>
      <c r="J477">
        <v>208</v>
      </c>
      <c r="K477">
        <v>460</v>
      </c>
      <c r="P477">
        <v>4.8</v>
      </c>
      <c r="Q477">
        <f>K477*P477%</f>
        <v>22.080000000000002</v>
      </c>
      <c r="V477" s="382"/>
      <c r="W477" s="378" t="s">
        <v>101</v>
      </c>
      <c r="X477" s="384" t="s">
        <v>102</v>
      </c>
      <c r="Y477" s="385">
        <f>Z477+AA477</f>
        <v>0</v>
      </c>
      <c r="Z477" s="562"/>
      <c r="AA477" s="604"/>
      <c r="AB477" s="473"/>
    </row>
    <row r="478" spans="1:28" ht="21">
      <c r="A478" s="382"/>
      <c r="B478" s="387" t="s">
        <v>103</v>
      </c>
      <c r="C478" s="384" t="s">
        <v>104</v>
      </c>
      <c r="D478" s="385">
        <f>E478+F478</f>
        <v>14940</v>
      </c>
      <c r="E478" s="385"/>
      <c r="F478" s="386">
        <v>14940</v>
      </c>
      <c r="G478" s="10"/>
      <c r="K478">
        <f>SUM(K476:K477)</f>
        <v>45460</v>
      </c>
      <c r="M478">
        <f>SUM(M476:M477)</f>
        <v>4725</v>
      </c>
      <c r="O478">
        <f>SUM(O476:O477)</f>
        <v>1259.9999999999998</v>
      </c>
      <c r="Q478">
        <f>SUM(Q476:Q477)</f>
        <v>2182.08</v>
      </c>
      <c r="V478" s="382"/>
      <c r="W478" s="387" t="s">
        <v>103</v>
      </c>
      <c r="X478" s="384" t="s">
        <v>104</v>
      </c>
      <c r="Y478" s="385">
        <f>Z478+AA478</f>
        <v>39600</v>
      </c>
      <c r="Z478" s="562"/>
      <c r="AA478" s="604">
        <v>39600</v>
      </c>
      <c r="AB478" s="473"/>
    </row>
    <row r="479" spans="1:28" ht="15">
      <c r="A479" s="382"/>
      <c r="B479" s="378" t="s">
        <v>105</v>
      </c>
      <c r="C479" s="384" t="s">
        <v>106</v>
      </c>
      <c r="D479" s="385"/>
      <c r="E479" s="385"/>
      <c r="F479" s="386">
        <v>0</v>
      </c>
      <c r="G479" s="10"/>
      <c r="V479" s="382"/>
      <c r="W479" s="378" t="s">
        <v>105</v>
      </c>
      <c r="X479" s="384" t="s">
        <v>106</v>
      </c>
      <c r="Y479" s="385"/>
      <c r="Z479" s="562"/>
      <c r="AA479" s="604">
        <v>0</v>
      </c>
      <c r="AB479" s="473"/>
    </row>
    <row r="480" spans="1:28" ht="15">
      <c r="A480" s="382"/>
      <c r="B480" s="383" t="s">
        <v>111</v>
      </c>
      <c r="C480" s="379" t="s">
        <v>112</v>
      </c>
      <c r="D480" s="385">
        <f>E480+F480</f>
        <v>200</v>
      </c>
      <c r="E480" s="380"/>
      <c r="F480" s="381">
        <v>200</v>
      </c>
      <c r="G480" s="10"/>
      <c r="V480" s="382"/>
      <c r="W480" s="383" t="s">
        <v>111</v>
      </c>
      <c r="X480" s="379" t="s">
        <v>112</v>
      </c>
      <c r="Y480" s="385">
        <f>Z480+AA480</f>
        <v>5000</v>
      </c>
      <c r="Z480" s="560"/>
      <c r="AA480" s="605">
        <v>5000</v>
      </c>
      <c r="AB480" s="473"/>
    </row>
    <row r="481" spans="1:28" ht="15">
      <c r="A481" s="382"/>
      <c r="B481" s="383" t="s">
        <v>113</v>
      </c>
      <c r="C481" s="379" t="s">
        <v>114</v>
      </c>
      <c r="D481" s="385">
        <f>E481+F481</f>
        <v>1500</v>
      </c>
      <c r="E481" s="380"/>
      <c r="F481" s="381">
        <v>1500</v>
      </c>
      <c r="G481" s="10"/>
      <c r="M481">
        <f>M478+O478+Q478</f>
        <v>8167.08</v>
      </c>
      <c r="V481" s="382"/>
      <c r="W481" s="383" t="s">
        <v>113</v>
      </c>
      <c r="X481" s="379" t="s">
        <v>114</v>
      </c>
      <c r="Y481" s="385">
        <f>Z481+AA481</f>
        <v>5000</v>
      </c>
      <c r="Z481" s="560"/>
      <c r="AA481" s="605">
        <v>5000</v>
      </c>
      <c r="AB481" s="473"/>
    </row>
    <row r="482" spans="1:28" ht="15">
      <c r="A482" s="382"/>
      <c r="B482" s="383" t="s">
        <v>115</v>
      </c>
      <c r="C482" s="379" t="s">
        <v>116</v>
      </c>
      <c r="D482" s="385">
        <f>E482+F482</f>
        <v>0</v>
      </c>
      <c r="E482" s="380"/>
      <c r="F482" s="381">
        <v>0</v>
      </c>
      <c r="G482" s="10"/>
      <c r="V482" s="382"/>
      <c r="W482" s="383" t="s">
        <v>115</v>
      </c>
      <c r="X482" s="379" t="s">
        <v>116</v>
      </c>
      <c r="Y482" s="385">
        <f>Z482+AA482</f>
        <v>500</v>
      </c>
      <c r="Z482" s="560"/>
      <c r="AA482" s="605">
        <v>500</v>
      </c>
      <c r="AB482" s="473"/>
    </row>
    <row r="483" spans="1:28" ht="15">
      <c r="A483" s="382"/>
      <c r="B483" s="378" t="s">
        <v>124</v>
      </c>
      <c r="C483" s="384" t="s">
        <v>125</v>
      </c>
      <c r="D483" s="385">
        <f>SUM(D476:D482)</f>
        <v>93240</v>
      </c>
      <c r="E483" s="385"/>
      <c r="F483" s="386">
        <f>SUM(F476:F482)</f>
        <v>93240</v>
      </c>
      <c r="G483" s="10"/>
      <c r="V483" s="382"/>
      <c r="W483" s="378" t="s">
        <v>124</v>
      </c>
      <c r="X483" s="384" t="s">
        <v>125</v>
      </c>
      <c r="Y483" s="385">
        <f>SUM(Y476:Y482)</f>
        <v>248100</v>
      </c>
      <c r="Z483" s="562"/>
      <c r="AA483" s="604">
        <f>SUM(AA476:AA482)</f>
        <v>248100</v>
      </c>
      <c r="AB483" s="473"/>
    </row>
    <row r="484" spans="1:28" ht="15">
      <c r="A484" s="382"/>
      <c r="B484" s="378"/>
      <c r="C484" s="384"/>
      <c r="D484" s="385"/>
      <c r="E484" s="385"/>
      <c r="F484" s="386"/>
      <c r="G484" s="10"/>
      <c r="V484" s="382"/>
      <c r="W484" s="378"/>
      <c r="X484" s="384"/>
      <c r="Y484" s="385"/>
      <c r="Z484" s="562"/>
      <c r="AA484" s="563"/>
      <c r="AB484" s="473"/>
    </row>
    <row r="485" spans="1:28" ht="31.5">
      <c r="A485" s="388" t="s">
        <v>202</v>
      </c>
      <c r="B485" s="389" t="s">
        <v>203</v>
      </c>
      <c r="C485" s="390"/>
      <c r="D485" s="396">
        <f>D486+D487</f>
        <v>3400</v>
      </c>
      <c r="E485" s="396"/>
      <c r="F485" s="397">
        <f>F486+F487</f>
        <v>3400</v>
      </c>
      <c r="G485" s="10"/>
      <c r="V485" s="388" t="s">
        <v>202</v>
      </c>
      <c r="W485" s="389" t="s">
        <v>203</v>
      </c>
      <c r="X485" s="390"/>
      <c r="Y485" s="396">
        <f>Y486+Y487</f>
        <v>0</v>
      </c>
      <c r="Z485" s="564"/>
      <c r="AA485" s="632">
        <f>AA486+AA487</f>
        <v>0</v>
      </c>
      <c r="AB485" s="473"/>
    </row>
    <row r="486" spans="1:28" ht="15">
      <c r="A486" s="393"/>
      <c r="B486" s="426" t="s">
        <v>247</v>
      </c>
      <c r="C486" s="427" t="s">
        <v>285</v>
      </c>
      <c r="D486" s="391">
        <v>400</v>
      </c>
      <c r="E486" s="391"/>
      <c r="F486" s="392">
        <v>400</v>
      </c>
      <c r="G486" s="10"/>
      <c r="V486" s="393"/>
      <c r="W486" s="426" t="s">
        <v>247</v>
      </c>
      <c r="X486" s="427" t="s">
        <v>285</v>
      </c>
      <c r="Y486" s="391">
        <f>AA486</f>
        <v>0</v>
      </c>
      <c r="Z486" s="565"/>
      <c r="AA486" s="631"/>
      <c r="AB486" s="473"/>
    </row>
    <row r="487" spans="1:28" ht="15">
      <c r="A487" s="395" t="s">
        <v>204</v>
      </c>
      <c r="B487" s="389" t="s">
        <v>205</v>
      </c>
      <c r="C487" s="390"/>
      <c r="D487" s="396">
        <f>D493</f>
        <v>3000</v>
      </c>
      <c r="E487" s="396"/>
      <c r="F487" s="397">
        <v>3000</v>
      </c>
      <c r="G487" s="10"/>
      <c r="V487" s="395" t="s">
        <v>204</v>
      </c>
      <c r="W487" s="389" t="s">
        <v>205</v>
      </c>
      <c r="X487" s="390"/>
      <c r="Y487" s="396">
        <f>Y493</f>
        <v>0</v>
      </c>
      <c r="Z487" s="564"/>
      <c r="AA487" s="632"/>
      <c r="AB487" s="473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565"/>
      <c r="AA488" s="631"/>
      <c r="AB488" s="473"/>
    </row>
    <row r="489" spans="1:28" ht="21">
      <c r="A489" s="398"/>
      <c r="B489" s="389" t="s">
        <v>206</v>
      </c>
      <c r="C489" s="399" t="s">
        <v>207</v>
      </c>
      <c r="D489" s="396"/>
      <c r="E489" s="396"/>
      <c r="F489" s="397"/>
      <c r="G489" s="10"/>
      <c r="V489" s="398"/>
      <c r="W489" s="389" t="s">
        <v>206</v>
      </c>
      <c r="X489" s="399" t="s">
        <v>207</v>
      </c>
      <c r="Y489" s="396"/>
      <c r="Z489" s="564"/>
      <c r="AA489" s="632"/>
      <c r="AB489" s="473"/>
    </row>
    <row r="490" spans="1:28" ht="22.5">
      <c r="A490" s="398"/>
      <c r="B490" s="400" t="s">
        <v>208</v>
      </c>
      <c r="C490" s="390" t="s">
        <v>209</v>
      </c>
      <c r="D490" s="391"/>
      <c r="E490" s="391"/>
      <c r="F490" s="392"/>
      <c r="G490" s="10"/>
      <c r="V490" s="398"/>
      <c r="W490" s="400" t="s">
        <v>208</v>
      </c>
      <c r="X490" s="390" t="s">
        <v>209</v>
      </c>
      <c r="Y490" s="391">
        <f>AA490</f>
        <v>0</v>
      </c>
      <c r="Z490" s="565"/>
      <c r="AA490" s="631"/>
      <c r="AB490" s="473"/>
    </row>
    <row r="491" spans="1:28" ht="22.5">
      <c r="A491" s="398"/>
      <c r="B491" s="400" t="s">
        <v>210</v>
      </c>
      <c r="C491" s="390" t="s">
        <v>211</v>
      </c>
      <c r="D491" s="391">
        <f>F491</f>
        <v>3000</v>
      </c>
      <c r="E491" s="391"/>
      <c r="F491" s="392">
        <v>3000</v>
      </c>
      <c r="G491" s="10"/>
      <c r="V491" s="398"/>
      <c r="W491" s="400" t="s">
        <v>210</v>
      </c>
      <c r="X491" s="390" t="s">
        <v>211</v>
      </c>
      <c r="Y491" s="391">
        <f>AA491</f>
        <v>0</v>
      </c>
      <c r="Z491" s="565"/>
      <c r="AA491" s="631"/>
      <c r="AB491" s="473"/>
    </row>
    <row r="492" spans="1:28" ht="15">
      <c r="A492" s="401"/>
      <c r="B492" s="402" t="s">
        <v>123</v>
      </c>
      <c r="C492" s="403"/>
      <c r="D492" s="396"/>
      <c r="E492" s="396"/>
      <c r="F492" s="397"/>
      <c r="G492" s="10"/>
      <c r="V492" s="401"/>
      <c r="W492" s="402" t="s">
        <v>123</v>
      </c>
      <c r="X492" s="403"/>
      <c r="Y492" s="396"/>
      <c r="Z492" s="564"/>
      <c r="AA492" s="632"/>
      <c r="AB492" s="473"/>
    </row>
    <row r="493" spans="1:28" ht="15">
      <c r="A493" s="398"/>
      <c r="B493" s="389" t="s">
        <v>124</v>
      </c>
      <c r="C493" s="399" t="s">
        <v>125</v>
      </c>
      <c r="D493" s="396">
        <f>SUM(D489:D492)</f>
        <v>3000</v>
      </c>
      <c r="E493" s="396"/>
      <c r="F493" s="397">
        <f>SUM(F489:F492)</f>
        <v>3000</v>
      </c>
      <c r="G493" s="10"/>
      <c r="V493" s="398"/>
      <c r="W493" s="389" t="s">
        <v>124</v>
      </c>
      <c r="X493" s="399" t="s">
        <v>125</v>
      </c>
      <c r="Y493" s="396">
        <f>SUM(Y489:Y492)</f>
        <v>0</v>
      </c>
      <c r="Z493" s="564"/>
      <c r="AA493" s="632">
        <f>SUM(AA489:AA492)</f>
        <v>0</v>
      </c>
      <c r="AB493" s="473"/>
    </row>
    <row r="494" spans="1:28" ht="15">
      <c r="A494" s="398"/>
      <c r="B494" s="394"/>
      <c r="C494" s="390"/>
      <c r="D494" s="391"/>
      <c r="E494" s="391"/>
      <c r="F494" s="392"/>
      <c r="G494" s="10"/>
      <c r="V494" s="398"/>
      <c r="W494" s="394"/>
      <c r="X494" s="390"/>
      <c r="Y494" s="391"/>
      <c r="Z494" s="565"/>
      <c r="AA494" s="566"/>
      <c r="AB494" s="473"/>
    </row>
    <row r="495" spans="1:28" ht="15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565"/>
      <c r="AA495" s="566"/>
      <c r="AB495" s="473"/>
    </row>
    <row r="496" spans="1:28" ht="15">
      <c r="A496" s="404" t="s">
        <v>212</v>
      </c>
      <c r="B496" s="389" t="s">
        <v>213</v>
      </c>
      <c r="C496" s="390"/>
      <c r="D496" s="391"/>
      <c r="E496" s="391"/>
      <c r="F496" s="392"/>
      <c r="G496" s="10"/>
      <c r="V496" s="404" t="s">
        <v>212</v>
      </c>
      <c r="W496" s="389" t="s">
        <v>213</v>
      </c>
      <c r="X496" s="390"/>
      <c r="Y496" s="391">
        <f>AA496</f>
        <v>50000</v>
      </c>
      <c r="Z496" s="565"/>
      <c r="AA496" s="631">
        <v>50000</v>
      </c>
      <c r="AB496" s="473"/>
    </row>
    <row r="497" spans="1:30" ht="1.5" customHeight="1">
      <c r="A497" s="398"/>
      <c r="B497" s="394"/>
      <c r="C497" s="390"/>
      <c r="D497" s="391"/>
      <c r="E497" s="391"/>
      <c r="F497" s="392"/>
      <c r="G497" s="10"/>
      <c r="V497" s="398"/>
      <c r="W497" s="394"/>
      <c r="X497" s="390"/>
      <c r="Y497" s="391"/>
      <c r="Z497" s="565"/>
      <c r="AA497" s="631"/>
      <c r="AB497" s="473"/>
      <c r="AD497">
        <v>795</v>
      </c>
    </row>
    <row r="498" spans="1:28" ht="21">
      <c r="A498" s="405"/>
      <c r="B498" s="389" t="s">
        <v>214</v>
      </c>
      <c r="C498" s="399" t="s">
        <v>215</v>
      </c>
      <c r="D498" s="396"/>
      <c r="E498" s="396"/>
      <c r="F498" s="397"/>
      <c r="G498" s="10"/>
      <c r="V498" s="405"/>
      <c r="W498" s="389" t="s">
        <v>214</v>
      </c>
      <c r="X498" s="399" t="s">
        <v>215</v>
      </c>
      <c r="Y498" s="396">
        <f>Z498+AA498</f>
        <v>50000</v>
      </c>
      <c r="Z498" s="648">
        <v>0</v>
      </c>
      <c r="AA498" s="632">
        <v>50000</v>
      </c>
      <c r="AB498" s="473"/>
    </row>
    <row r="499" spans="1:27" ht="15">
      <c r="A499" s="1"/>
      <c r="B499" s="1"/>
      <c r="C499" s="1"/>
      <c r="D499" s="1"/>
      <c r="E499" s="1"/>
      <c r="F499" s="1"/>
      <c r="V499" s="1"/>
      <c r="W499" s="1"/>
      <c r="X499" s="1"/>
      <c r="Y499" s="1"/>
      <c r="Z499" s="1"/>
      <c r="AA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  <row r="3042" spans="1:6" ht="15">
      <c r="A3042" s="1"/>
      <c r="B3042" s="1"/>
      <c r="C3042" s="1"/>
      <c r="D3042" s="1"/>
      <c r="E3042" s="1"/>
      <c r="F3042" s="1"/>
    </row>
    <row r="3043" spans="1:6" ht="15">
      <c r="A3043" s="1"/>
      <c r="B3043" s="1"/>
      <c r="C3043" s="1"/>
      <c r="D3043" s="1"/>
      <c r="E3043" s="1"/>
      <c r="F30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8 D347 E176 E197" formula="1"/>
    <ignoredError sqref="C92:C94 C104:C114 C131:C133 C147:C152 C160:C164 C172:C173 C187:C194 C217 C230:C232 C241:C243 C255:C258 C268:C272 C276 C290:C294 C319:C322 C333:C336 C343:C346 C360:C364 C366:C367 C377:C378 C388:C389 C407:C411 C428:C430 C438:C442 C460 C466:C468 C480:C482 C212:C213 C207:C210 C454:C4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:AC42"/>
    </sheetView>
  </sheetViews>
  <sheetFormatPr defaultColWidth="9.140625" defaultRowHeight="15"/>
  <sheetData>
    <row r="1" spans="1:29" ht="15">
      <c r="A1" s="621"/>
      <c r="B1" s="621" t="s">
        <v>11</v>
      </c>
      <c r="C1" s="621" t="s">
        <v>337</v>
      </c>
      <c r="D1" s="621" t="s">
        <v>340</v>
      </c>
      <c r="E1" s="621" t="s">
        <v>102</v>
      </c>
      <c r="F1" s="621" t="s">
        <v>337</v>
      </c>
      <c r="G1" s="621" t="s">
        <v>340</v>
      </c>
      <c r="H1" s="621" t="s">
        <v>104</v>
      </c>
      <c r="I1" s="621" t="s">
        <v>341</v>
      </c>
      <c r="J1" s="621" t="s">
        <v>342</v>
      </c>
      <c r="K1" s="621" t="s">
        <v>106</v>
      </c>
      <c r="L1" s="621" t="s">
        <v>341</v>
      </c>
      <c r="M1" s="621" t="s">
        <v>342</v>
      </c>
      <c r="N1" s="621" t="s">
        <v>273</v>
      </c>
      <c r="O1" s="621" t="s">
        <v>341</v>
      </c>
      <c r="P1" s="621" t="s">
        <v>342</v>
      </c>
      <c r="Q1" s="621" t="s">
        <v>64</v>
      </c>
      <c r="R1" s="621" t="s">
        <v>341</v>
      </c>
      <c r="S1" s="621" t="s">
        <v>342</v>
      </c>
      <c r="T1" s="621" t="s">
        <v>350</v>
      </c>
      <c r="U1" s="621" t="s">
        <v>341</v>
      </c>
      <c r="V1" s="621" t="s">
        <v>342</v>
      </c>
      <c r="W1" s="621" t="s">
        <v>70</v>
      </c>
      <c r="X1" s="621" t="s">
        <v>341</v>
      </c>
      <c r="Y1" s="621" t="s">
        <v>342</v>
      </c>
      <c r="Z1" s="621" t="s">
        <v>146</v>
      </c>
      <c r="AA1" s="621" t="s">
        <v>341</v>
      </c>
      <c r="AB1" s="621" t="s">
        <v>342</v>
      </c>
      <c r="AC1" s="621"/>
    </row>
    <row r="2" spans="1:29" ht="15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</row>
    <row r="3" spans="1:29" ht="15">
      <c r="A3" s="621" t="s">
        <v>338</v>
      </c>
      <c r="B3" s="621">
        <v>835800</v>
      </c>
      <c r="C3" s="621">
        <v>795000</v>
      </c>
      <c r="D3" s="623">
        <v>40800</v>
      </c>
      <c r="E3" s="621">
        <v>35000</v>
      </c>
      <c r="F3" s="621">
        <v>25000</v>
      </c>
      <c r="G3" s="621">
        <v>10000</v>
      </c>
      <c r="H3" s="621">
        <v>173160</v>
      </c>
      <c r="I3" s="621">
        <v>163000</v>
      </c>
      <c r="J3" s="621">
        <v>10160</v>
      </c>
      <c r="K3" s="621">
        <v>407000</v>
      </c>
      <c r="L3" s="621"/>
      <c r="M3" s="621">
        <v>407000</v>
      </c>
      <c r="N3" s="621">
        <v>30000</v>
      </c>
      <c r="O3" s="621"/>
      <c r="P3" s="621">
        <v>30000</v>
      </c>
      <c r="Q3" s="621"/>
      <c r="R3" s="621"/>
      <c r="S3" s="621"/>
      <c r="T3" s="621">
        <v>40000</v>
      </c>
      <c r="U3" s="621"/>
      <c r="V3" s="621">
        <v>40000</v>
      </c>
      <c r="W3" s="621">
        <v>5000</v>
      </c>
      <c r="X3" s="621"/>
      <c r="Y3" s="621">
        <v>5000</v>
      </c>
      <c r="Z3" s="621"/>
      <c r="AA3" s="621"/>
      <c r="AB3" s="621"/>
      <c r="AC3" s="621">
        <f>B3+E3+H3+K3+N3+Q3+T3+W3+Z3</f>
        <v>1525960</v>
      </c>
    </row>
    <row r="4" spans="1:29" ht="15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>
        <f aca="true" t="shared" si="0" ref="AC4:AC28">B4+E4+H4+K4+N4+Q4+T4+W4+Z4</f>
        <v>0</v>
      </c>
    </row>
    <row r="5" spans="1:29" ht="15">
      <c r="A5" s="622" t="s">
        <v>339</v>
      </c>
      <c r="B5" s="621"/>
      <c r="C5" s="621"/>
      <c r="D5" s="621"/>
      <c r="E5" s="621">
        <v>134400</v>
      </c>
      <c r="F5" s="621"/>
      <c r="G5" s="621">
        <v>134400</v>
      </c>
      <c r="H5" s="621">
        <v>26880</v>
      </c>
      <c r="I5" s="621"/>
      <c r="J5" s="621">
        <v>26880</v>
      </c>
      <c r="K5" s="621">
        <v>4000</v>
      </c>
      <c r="L5" s="621"/>
      <c r="M5" s="621">
        <v>4000</v>
      </c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>
        <f t="shared" si="0"/>
        <v>165280</v>
      </c>
    </row>
    <row r="6" spans="1:29" ht="15">
      <c r="A6" s="622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>
        <f t="shared" si="0"/>
        <v>0</v>
      </c>
    </row>
    <row r="7" spans="1:29" ht="15">
      <c r="A7" s="621" t="s">
        <v>343</v>
      </c>
      <c r="B7" s="621"/>
      <c r="C7" s="621"/>
      <c r="D7" s="621"/>
      <c r="E7" s="621">
        <v>102000</v>
      </c>
      <c r="F7" s="621">
        <v>100300</v>
      </c>
      <c r="G7" s="621">
        <v>1700</v>
      </c>
      <c r="H7" s="621">
        <v>20360</v>
      </c>
      <c r="I7" s="621">
        <v>20060</v>
      </c>
      <c r="J7" s="621">
        <v>300</v>
      </c>
      <c r="K7" s="621">
        <v>58799</v>
      </c>
      <c r="L7" s="621">
        <v>54799</v>
      </c>
      <c r="M7" s="621">
        <v>4000</v>
      </c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>
        <f t="shared" si="0"/>
        <v>181159</v>
      </c>
    </row>
    <row r="8" spans="1:29" ht="15">
      <c r="A8" s="621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>
        <f t="shared" si="0"/>
        <v>0</v>
      </c>
    </row>
    <row r="9" spans="1:29" ht="15">
      <c r="A9" s="621" t="s">
        <v>344</v>
      </c>
      <c r="B9" s="621">
        <v>2656469</v>
      </c>
      <c r="C9" s="621">
        <v>2624069</v>
      </c>
      <c r="D9" s="621">
        <v>32400</v>
      </c>
      <c r="E9" s="621">
        <v>97408</v>
      </c>
      <c r="F9" s="621">
        <v>97408</v>
      </c>
      <c r="G9" s="621"/>
      <c r="H9" s="621">
        <v>588790</v>
      </c>
      <c r="I9" s="621">
        <v>582310</v>
      </c>
      <c r="J9" s="621">
        <v>6480</v>
      </c>
      <c r="K9" s="621">
        <v>469631</v>
      </c>
      <c r="L9" s="621">
        <v>423631</v>
      </c>
      <c r="M9" s="621">
        <v>46000</v>
      </c>
      <c r="N9" s="621"/>
      <c r="O9" s="621"/>
      <c r="P9" s="621"/>
      <c r="Q9" s="621">
        <v>16100</v>
      </c>
      <c r="R9" s="621">
        <v>16100</v>
      </c>
      <c r="S9" s="621"/>
      <c r="T9" s="621"/>
      <c r="U9" s="621"/>
      <c r="V9" s="621"/>
      <c r="W9" s="621"/>
      <c r="X9" s="621"/>
      <c r="Y9" s="621"/>
      <c r="Z9" s="621">
        <v>8567</v>
      </c>
      <c r="AA9" s="621">
        <v>8567</v>
      </c>
      <c r="AB9" s="621"/>
      <c r="AC9" s="621">
        <f t="shared" si="0"/>
        <v>3836965</v>
      </c>
    </row>
    <row r="10" spans="1:29" ht="15">
      <c r="A10" s="621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>
        <f t="shared" si="0"/>
        <v>0</v>
      </c>
    </row>
    <row r="11" spans="1:29" ht="15">
      <c r="A11" s="621" t="s">
        <v>345</v>
      </c>
      <c r="B11" s="621">
        <v>234800</v>
      </c>
      <c r="C11" s="621">
        <v>234800</v>
      </c>
      <c r="D11" s="621"/>
      <c r="E11" s="621">
        <v>19380</v>
      </c>
      <c r="F11" s="621">
        <v>19380</v>
      </c>
      <c r="G11" s="621"/>
      <c r="H11" s="621">
        <v>50844</v>
      </c>
      <c r="I11" s="621">
        <v>50844</v>
      </c>
      <c r="J11" s="621"/>
      <c r="K11" s="621">
        <v>408702</v>
      </c>
      <c r="L11" s="621">
        <v>403702</v>
      </c>
      <c r="M11" s="621">
        <v>5000</v>
      </c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>
        <f t="shared" si="0"/>
        <v>713726</v>
      </c>
    </row>
    <row r="12" spans="1:29" ht="15">
      <c r="A12" s="621"/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>
        <f t="shared" si="0"/>
        <v>0</v>
      </c>
    </row>
    <row r="13" spans="1:29" ht="15">
      <c r="A13" s="621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>
        <f t="shared" si="0"/>
        <v>0</v>
      </c>
    </row>
    <row r="14" spans="1:29" ht="15">
      <c r="A14" s="621" t="s">
        <v>346</v>
      </c>
      <c r="B14" s="621">
        <v>66400</v>
      </c>
      <c r="C14" s="621"/>
      <c r="D14" s="621">
        <v>66400</v>
      </c>
      <c r="E14" s="621">
        <v>120520</v>
      </c>
      <c r="F14" s="621">
        <v>115520</v>
      </c>
      <c r="G14" s="621">
        <v>5000</v>
      </c>
      <c r="H14" s="621">
        <v>37385</v>
      </c>
      <c r="I14" s="621">
        <v>23105</v>
      </c>
      <c r="J14" s="621">
        <v>14280</v>
      </c>
      <c r="K14" s="621">
        <v>83000</v>
      </c>
      <c r="L14" s="621"/>
      <c r="M14" s="621">
        <v>83000</v>
      </c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>
        <v>3590</v>
      </c>
      <c r="AA14" s="621"/>
      <c r="AB14" s="621">
        <v>3590</v>
      </c>
      <c r="AC14" s="621">
        <f t="shared" si="0"/>
        <v>310895</v>
      </c>
    </row>
    <row r="15" spans="1:29" ht="15">
      <c r="A15" s="621"/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>
        <f t="shared" si="0"/>
        <v>0</v>
      </c>
    </row>
    <row r="16" spans="1:29" ht="15">
      <c r="A16" s="621"/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>
        <f t="shared" si="0"/>
        <v>0</v>
      </c>
    </row>
    <row r="17" spans="1:29" ht="15">
      <c r="A17" s="621" t="s">
        <v>347</v>
      </c>
      <c r="B17" s="621">
        <v>528400</v>
      </c>
      <c r="C17" s="621"/>
      <c r="D17" s="621">
        <v>528400</v>
      </c>
      <c r="E17" s="621">
        <v>8000</v>
      </c>
      <c r="F17" s="621"/>
      <c r="G17" s="621">
        <v>8000</v>
      </c>
      <c r="H17" s="621">
        <v>107280</v>
      </c>
      <c r="I17" s="621"/>
      <c r="J17" s="621">
        <v>107280</v>
      </c>
      <c r="K17" s="621">
        <v>2374239</v>
      </c>
      <c r="L17" s="621"/>
      <c r="M17" s="621">
        <v>2374239</v>
      </c>
      <c r="N17" s="621">
        <v>5000</v>
      </c>
      <c r="O17" s="621"/>
      <c r="P17" s="621">
        <v>5000</v>
      </c>
      <c r="Q17" s="621"/>
      <c r="R17" s="621"/>
      <c r="S17" s="621"/>
      <c r="T17" s="621"/>
      <c r="U17" s="621"/>
      <c r="V17" s="621"/>
      <c r="W17" s="621"/>
      <c r="X17" s="621"/>
      <c r="Y17" s="621"/>
      <c r="Z17" s="621">
        <v>1612800</v>
      </c>
      <c r="AA17" s="621"/>
      <c r="AB17" s="621">
        <v>1612800</v>
      </c>
      <c r="AC17" s="621">
        <f t="shared" si="0"/>
        <v>4635719</v>
      </c>
    </row>
    <row r="18" spans="1:29" ht="15">
      <c r="A18" s="621"/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>
        <f t="shared" si="0"/>
        <v>0</v>
      </c>
    </row>
    <row r="19" spans="1:29" ht="15">
      <c r="A19" s="621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>
        <f t="shared" si="0"/>
        <v>0</v>
      </c>
    </row>
    <row r="20" spans="1:29" ht="15">
      <c r="A20" s="621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>
        <f t="shared" si="0"/>
        <v>0</v>
      </c>
    </row>
    <row r="21" spans="1:29" ht="15">
      <c r="A21" s="621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>
        <f t="shared" si="0"/>
        <v>0</v>
      </c>
    </row>
    <row r="22" spans="1:29" ht="15">
      <c r="A22" s="621"/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>
        <f t="shared" si="0"/>
        <v>0</v>
      </c>
    </row>
    <row r="23" spans="1:29" ht="15">
      <c r="A23" s="621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>
        <f t="shared" si="0"/>
        <v>0</v>
      </c>
    </row>
    <row r="24" spans="1:29" ht="15">
      <c r="A24" s="621" t="s">
        <v>348</v>
      </c>
      <c r="B24" s="621">
        <v>61200</v>
      </c>
      <c r="C24" s="621"/>
      <c r="D24" s="621">
        <v>61200</v>
      </c>
      <c r="E24" s="621"/>
      <c r="F24" s="621"/>
      <c r="G24" s="621"/>
      <c r="H24" s="621">
        <v>12240</v>
      </c>
      <c r="I24" s="621"/>
      <c r="J24" s="621">
        <v>12240</v>
      </c>
      <c r="K24" s="621">
        <v>30000</v>
      </c>
      <c r="L24" s="621"/>
      <c r="M24" s="621">
        <v>30000</v>
      </c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>
        <v>151500</v>
      </c>
      <c r="AA24" s="621"/>
      <c r="AB24" s="621">
        <v>151500</v>
      </c>
      <c r="AC24" s="621">
        <f t="shared" si="0"/>
        <v>254940</v>
      </c>
    </row>
    <row r="25" spans="1:29" ht="15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>
        <f t="shared" si="0"/>
        <v>0</v>
      </c>
    </row>
    <row r="26" spans="1:29" ht="15">
      <c r="A26" s="621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>
        <f t="shared" si="0"/>
        <v>0</v>
      </c>
    </row>
    <row r="27" spans="1:29" ht="15">
      <c r="A27" s="621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>
        <f t="shared" si="0"/>
        <v>0</v>
      </c>
    </row>
    <row r="28" spans="1:29" ht="15">
      <c r="A28" s="621" t="s">
        <v>349</v>
      </c>
      <c r="B28" s="621">
        <v>380400</v>
      </c>
      <c r="C28" s="621"/>
      <c r="D28" s="621">
        <v>380400</v>
      </c>
      <c r="E28" s="621">
        <v>30000</v>
      </c>
      <c r="F28" s="621"/>
      <c r="G28" s="621">
        <v>30000</v>
      </c>
      <c r="H28" s="621">
        <v>78560</v>
      </c>
      <c r="I28" s="621"/>
      <c r="J28" s="621">
        <v>78560</v>
      </c>
      <c r="K28" s="621">
        <v>302700</v>
      </c>
      <c r="L28" s="621"/>
      <c r="M28" s="621">
        <v>302700</v>
      </c>
      <c r="N28" s="621">
        <v>500</v>
      </c>
      <c r="O28" s="621"/>
      <c r="P28" s="621">
        <v>500</v>
      </c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>
        <f t="shared" si="0"/>
        <v>792160</v>
      </c>
    </row>
    <row r="29" spans="1:29" ht="15">
      <c r="A29" s="621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</row>
    <row r="30" spans="1:29" ht="15">
      <c r="A30" s="621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>
        <v>164580</v>
      </c>
    </row>
    <row r="31" spans="1:29" ht="15">
      <c r="A31" s="621"/>
      <c r="B31" s="621">
        <f aca="true" t="shared" si="1" ref="B31:N31">SUM(B3:B30)</f>
        <v>4763469</v>
      </c>
      <c r="C31" s="621">
        <f t="shared" si="1"/>
        <v>3653869</v>
      </c>
      <c r="D31" s="621">
        <f t="shared" si="1"/>
        <v>1109600</v>
      </c>
      <c r="E31" s="621">
        <f t="shared" si="1"/>
        <v>546708</v>
      </c>
      <c r="F31" s="621">
        <f t="shared" si="1"/>
        <v>357608</v>
      </c>
      <c r="G31" s="621">
        <f t="shared" si="1"/>
        <v>189100</v>
      </c>
      <c r="H31" s="621">
        <f t="shared" si="1"/>
        <v>1095499</v>
      </c>
      <c r="I31" s="621">
        <f t="shared" si="1"/>
        <v>839319</v>
      </c>
      <c r="J31" s="621">
        <f t="shared" si="1"/>
        <v>256180</v>
      </c>
      <c r="K31" s="621">
        <f t="shared" si="1"/>
        <v>4138071</v>
      </c>
      <c r="L31" s="621">
        <f t="shared" si="1"/>
        <v>882132</v>
      </c>
      <c r="M31" s="621">
        <f t="shared" si="1"/>
        <v>3255939</v>
      </c>
      <c r="N31" s="621">
        <f t="shared" si="1"/>
        <v>35500</v>
      </c>
      <c r="O31" s="621"/>
      <c r="P31" s="621">
        <f>SUM(P3:P30)</f>
        <v>35500</v>
      </c>
      <c r="Q31" s="621">
        <f>SUM(Q3:Q30)</f>
        <v>16100</v>
      </c>
      <c r="R31" s="621">
        <f>SUM(R3:R30)</f>
        <v>16100</v>
      </c>
      <c r="S31" s="621"/>
      <c r="T31" s="621">
        <f>SUM(T3:T30)</f>
        <v>40000</v>
      </c>
      <c r="U31" s="621"/>
      <c r="V31" s="621">
        <f>SUM(V3:V30)</f>
        <v>40000</v>
      </c>
      <c r="W31" s="621">
        <f>SUM(W3:W30)</f>
        <v>5000</v>
      </c>
      <c r="X31" s="621"/>
      <c r="Y31" s="621">
        <f>SUM(Y3:Y30)</f>
        <v>5000</v>
      </c>
      <c r="Z31" s="621">
        <f>SUM(Z3:Z30)</f>
        <v>1776457</v>
      </c>
      <c r="AA31" s="621">
        <f>SUM(AA3:AA30)</f>
        <v>8567</v>
      </c>
      <c r="AB31" s="621">
        <f>SUM(AB3:AB30)</f>
        <v>1767890</v>
      </c>
      <c r="AC31" s="621">
        <f>B31+E31+H31+K31+N31+Q31+T31+W31+Z31</f>
        <v>12416804</v>
      </c>
    </row>
    <row r="32" spans="1:29" ht="15">
      <c r="A32" s="621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</row>
    <row r="33" spans="1:29" ht="15">
      <c r="A33" s="621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621"/>
      <c r="Z33" s="621"/>
      <c r="AA33" s="621"/>
      <c r="AB33" s="621"/>
      <c r="AC33" s="621"/>
    </row>
    <row r="34" spans="1:29" ht="15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</row>
    <row r="35" spans="1:29" ht="15">
      <c r="A35" s="621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</row>
    <row r="36" spans="1:29" ht="15">
      <c r="A36" s="621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</row>
    <row r="37" spans="1:29" ht="15">
      <c r="A37" s="621" t="s">
        <v>69</v>
      </c>
      <c r="B37" s="621">
        <v>2000</v>
      </c>
      <c r="C37" s="621"/>
      <c r="D37" s="621">
        <v>2000</v>
      </c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</row>
    <row r="38" spans="1:29" ht="15">
      <c r="A38" s="621" t="s">
        <v>351</v>
      </c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</row>
    <row r="39" spans="1:29" ht="15">
      <c r="A39" s="621"/>
      <c r="B39" s="621">
        <v>164580</v>
      </c>
      <c r="C39" s="621">
        <v>97580</v>
      </c>
      <c r="D39" s="621">
        <v>67000</v>
      </c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</row>
    <row r="40" spans="1:29" ht="15">
      <c r="A40" s="621"/>
      <c r="B40" s="621">
        <f>SUM(B37:B39)</f>
        <v>166580</v>
      </c>
      <c r="C40" s="621">
        <f>SUM(C39)</f>
        <v>97580</v>
      </c>
      <c r="D40" s="621">
        <f>SUM(D37:D39)</f>
        <v>69000</v>
      </c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</row>
    <row r="41" spans="1:29" ht="15">
      <c r="A41" s="621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</row>
    <row r="42" spans="1:29" ht="15">
      <c r="A42" s="621"/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</row>
    <row r="43" spans="1:29" ht="15">
      <c r="A43" s="621"/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</row>
    <row r="44" spans="1:29" ht="15">
      <c r="A44" s="621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</row>
    <row r="45" spans="1:29" ht="15">
      <c r="A45" s="621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</row>
    <row r="46" spans="1:29" ht="15">
      <c r="A46" s="621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</row>
    <row r="47" spans="1:29" ht="15">
      <c r="A47" s="621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</row>
    <row r="48" spans="1:29" ht="15">
      <c r="A48" s="621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</row>
    <row r="49" spans="1:29" ht="15">
      <c r="A49" s="621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</row>
    <row r="50" spans="1:29" ht="15">
      <c r="A50" s="621"/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</row>
    <row r="51" spans="1:29" ht="15">
      <c r="A51" s="621"/>
      <c r="B51" s="621"/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</row>
    <row r="52" spans="1:29" ht="15">
      <c r="A52" s="621"/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</row>
    <row r="53" spans="1:29" ht="15">
      <c r="A53" s="621"/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</row>
    <row r="54" spans="1:29" ht="15">
      <c r="A54" s="621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</row>
  </sheetData>
  <sheetProtection/>
  <printOptions/>
  <pageMargins left="0.7" right="0.7" top="0.75" bottom="0.75" header="0.3" footer="0.3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K39" sqref="K39"/>
    </sheetView>
  </sheetViews>
  <sheetFormatPr defaultColWidth="9.140625" defaultRowHeight="15"/>
  <sheetData>
    <row r="1" spans="1:32" ht="1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</row>
    <row r="2" spans="1:32" ht="15">
      <c r="A2" s="621"/>
      <c r="B2" s="621" t="s">
        <v>106</v>
      </c>
      <c r="C2" s="621" t="s">
        <v>341</v>
      </c>
      <c r="D2" s="621" t="s">
        <v>342</v>
      </c>
      <c r="E2" s="622" t="s">
        <v>353</v>
      </c>
      <c r="F2" s="621" t="s">
        <v>341</v>
      </c>
      <c r="G2" s="621" t="s">
        <v>342</v>
      </c>
      <c r="H2" s="622" t="s">
        <v>354</v>
      </c>
      <c r="I2" s="621" t="s">
        <v>341</v>
      </c>
      <c r="J2" s="621" t="s">
        <v>342</v>
      </c>
      <c r="K2" s="621" t="s">
        <v>355</v>
      </c>
      <c r="L2" s="621" t="s">
        <v>341</v>
      </c>
      <c r="M2" s="621" t="s">
        <v>342</v>
      </c>
      <c r="N2" s="621" t="s">
        <v>356</v>
      </c>
      <c r="O2" s="621" t="s">
        <v>341</v>
      </c>
      <c r="P2" s="621" t="s">
        <v>342</v>
      </c>
      <c r="Q2" s="621" t="s">
        <v>357</v>
      </c>
      <c r="R2" s="621" t="s">
        <v>341</v>
      </c>
      <c r="S2" s="621" t="s">
        <v>342</v>
      </c>
      <c r="T2" s="621" t="s">
        <v>358</v>
      </c>
      <c r="U2" s="621" t="s">
        <v>341</v>
      </c>
      <c r="V2" s="621" t="s">
        <v>342</v>
      </c>
      <c r="W2" s="621" t="s">
        <v>359</v>
      </c>
      <c r="X2" s="621" t="s">
        <v>341</v>
      </c>
      <c r="Y2" s="621" t="s">
        <v>342</v>
      </c>
      <c r="Z2" s="621" t="s">
        <v>360</v>
      </c>
      <c r="AA2" s="621" t="s">
        <v>341</v>
      </c>
      <c r="AB2" s="621" t="s">
        <v>342</v>
      </c>
      <c r="AC2" s="621" t="s">
        <v>361</v>
      </c>
      <c r="AD2" s="621" t="s">
        <v>341</v>
      </c>
      <c r="AE2" s="621" t="s">
        <v>342</v>
      </c>
      <c r="AF2" s="621"/>
    </row>
    <row r="3" spans="1:32" ht="15">
      <c r="A3" s="621" t="s">
        <v>352</v>
      </c>
      <c r="B3" s="621"/>
      <c r="C3" s="621"/>
      <c r="D3" s="621"/>
      <c r="E3" s="621">
        <v>10000</v>
      </c>
      <c r="F3" s="621"/>
      <c r="G3" s="621">
        <v>10000</v>
      </c>
      <c r="H3" s="621"/>
      <c r="I3" s="621"/>
      <c r="J3" s="621"/>
      <c r="K3" s="621"/>
      <c r="L3" s="621"/>
      <c r="M3" s="621"/>
      <c r="N3" s="621"/>
      <c r="O3" s="621"/>
      <c r="P3" s="621"/>
      <c r="Q3" s="621">
        <v>20000</v>
      </c>
      <c r="R3" s="621"/>
      <c r="S3" s="621">
        <v>20000</v>
      </c>
      <c r="T3" s="621">
        <v>40000</v>
      </c>
      <c r="U3" s="621"/>
      <c r="V3" s="621">
        <v>40000</v>
      </c>
      <c r="W3" s="621">
        <v>250000</v>
      </c>
      <c r="X3" s="621"/>
      <c r="Y3" s="621">
        <v>250000</v>
      </c>
      <c r="Z3" s="621">
        <v>8000</v>
      </c>
      <c r="AA3" s="621"/>
      <c r="AB3" s="621">
        <v>8000</v>
      </c>
      <c r="AC3" s="621">
        <v>15000</v>
      </c>
      <c r="AD3" s="621"/>
      <c r="AE3" s="621">
        <v>15000</v>
      </c>
      <c r="AF3" s="621"/>
    </row>
    <row r="4" spans="1:32" ht="15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>
        <v>3000</v>
      </c>
      <c r="R4" s="621"/>
      <c r="S4" s="621">
        <v>3000</v>
      </c>
      <c r="T4" s="621"/>
      <c r="U4" s="621"/>
      <c r="V4" s="621"/>
      <c r="W4" s="621"/>
      <c r="X4" s="621"/>
      <c r="Y4" s="621">
        <v>1000</v>
      </c>
      <c r="Z4" s="621"/>
      <c r="AA4" s="621"/>
      <c r="AB4" s="621"/>
      <c r="AC4" s="621"/>
      <c r="AD4" s="621"/>
      <c r="AE4" s="621"/>
      <c r="AF4" s="621"/>
    </row>
    <row r="5" spans="1:32" ht="15">
      <c r="A5" s="621" t="s">
        <v>343</v>
      </c>
      <c r="B5" s="621"/>
      <c r="C5" s="621"/>
      <c r="D5" s="621"/>
      <c r="E5" s="621"/>
      <c r="F5" s="621"/>
      <c r="G5" s="621"/>
      <c r="H5" s="621"/>
      <c r="I5" s="621"/>
      <c r="J5" s="621"/>
      <c r="K5" s="621">
        <v>3500</v>
      </c>
      <c r="L5" s="621">
        <v>3500</v>
      </c>
      <c r="M5" s="621"/>
      <c r="N5" s="621"/>
      <c r="O5" s="621"/>
      <c r="P5" s="621"/>
      <c r="Q5" s="621">
        <v>5650</v>
      </c>
      <c r="R5" s="621">
        <v>5650</v>
      </c>
      <c r="S5" s="621"/>
      <c r="T5" s="621">
        <v>2000</v>
      </c>
      <c r="U5" s="621">
        <v>2000</v>
      </c>
      <c r="V5" s="621"/>
      <c r="W5" s="621">
        <v>28000</v>
      </c>
      <c r="X5" s="621">
        <v>28000</v>
      </c>
      <c r="Y5" s="621"/>
      <c r="Z5" s="621"/>
      <c r="AA5" s="621"/>
      <c r="AB5" s="621"/>
      <c r="AC5" s="621"/>
      <c r="AD5" s="621"/>
      <c r="AE5" s="621"/>
      <c r="AF5" s="621"/>
    </row>
    <row r="6" spans="1:32" ht="15">
      <c r="A6" s="621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>
        <v>5000</v>
      </c>
      <c r="R6" s="621">
        <v>5000</v>
      </c>
      <c r="S6" s="621"/>
      <c r="T6" s="621"/>
      <c r="U6" s="621"/>
      <c r="V6" s="621"/>
      <c r="W6" s="621">
        <v>8468</v>
      </c>
      <c r="X6" s="621">
        <v>8468</v>
      </c>
      <c r="Y6" s="621"/>
      <c r="Z6" s="621"/>
      <c r="AA6" s="621"/>
      <c r="AB6" s="621"/>
      <c r="AC6" s="621"/>
      <c r="AD6" s="621"/>
      <c r="AE6" s="621"/>
      <c r="AF6" s="621"/>
    </row>
    <row r="7" spans="1:32" ht="15">
      <c r="A7" s="621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>
        <v>500</v>
      </c>
      <c r="R7" s="621"/>
      <c r="S7" s="621">
        <v>500</v>
      </c>
      <c r="T7" s="621"/>
      <c r="U7" s="621"/>
      <c r="V7" s="621"/>
      <c r="W7" s="621">
        <v>1500</v>
      </c>
      <c r="X7" s="621"/>
      <c r="Y7" s="621">
        <v>1500</v>
      </c>
      <c r="Z7" s="621"/>
      <c r="AA7" s="621"/>
      <c r="AB7" s="621"/>
      <c r="AC7" s="621"/>
      <c r="AD7" s="621"/>
      <c r="AE7" s="621"/>
      <c r="AF7" s="621"/>
    </row>
    <row r="8" spans="1:32" ht="15">
      <c r="A8" s="621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>
        <v>2000</v>
      </c>
      <c r="U8" s="621"/>
      <c r="V8" s="621">
        <v>2000</v>
      </c>
      <c r="W8" s="621"/>
      <c r="X8" s="621"/>
      <c r="Y8" s="621"/>
      <c r="Z8" s="621"/>
      <c r="AA8" s="621"/>
      <c r="AB8" s="621"/>
      <c r="AC8" s="621"/>
      <c r="AD8" s="621"/>
      <c r="AE8" s="621"/>
      <c r="AF8" s="621"/>
    </row>
    <row r="9" spans="1:32" ht="15">
      <c r="A9" s="621"/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</row>
    <row r="10" spans="1:32" ht="15">
      <c r="A10" s="621" t="s">
        <v>362</v>
      </c>
      <c r="B10" s="621"/>
      <c r="C10" s="621"/>
      <c r="D10" s="621"/>
      <c r="E10" s="621">
        <v>172127</v>
      </c>
      <c r="F10" s="621">
        <v>172127</v>
      </c>
      <c r="G10" s="621"/>
      <c r="H10" s="621"/>
      <c r="I10" s="621"/>
      <c r="J10" s="621"/>
      <c r="K10" s="621">
        <v>9500</v>
      </c>
      <c r="L10" s="621">
        <v>4500</v>
      </c>
      <c r="M10" s="621">
        <v>5000</v>
      </c>
      <c r="N10" s="621">
        <v>14086</v>
      </c>
      <c r="O10" s="621">
        <v>14086</v>
      </c>
      <c r="P10" s="621"/>
      <c r="Q10" s="621">
        <v>9000</v>
      </c>
      <c r="R10" s="621">
        <v>4000</v>
      </c>
      <c r="S10" s="621">
        <v>5000</v>
      </c>
      <c r="T10" s="621">
        <v>24400</v>
      </c>
      <c r="U10" s="621">
        <v>4400</v>
      </c>
      <c r="V10" s="621">
        <v>20000</v>
      </c>
      <c r="W10" s="621">
        <v>9760</v>
      </c>
      <c r="X10" s="621">
        <v>4760</v>
      </c>
      <c r="Y10" s="621">
        <v>5000</v>
      </c>
      <c r="Z10" s="621">
        <v>500</v>
      </c>
      <c r="AA10" s="621">
        <v>500</v>
      </c>
      <c r="AB10" s="621"/>
      <c r="AC10" s="621">
        <v>1500</v>
      </c>
      <c r="AD10" s="621"/>
      <c r="AE10" s="621">
        <v>1500</v>
      </c>
      <c r="AF10" s="621"/>
    </row>
    <row r="11" spans="1:32" ht="15">
      <c r="A11" s="621"/>
      <c r="B11" s="621"/>
      <c r="C11" s="621"/>
      <c r="D11" s="621"/>
      <c r="E11" s="621">
        <v>30525</v>
      </c>
      <c r="F11" s="621">
        <v>30525</v>
      </c>
      <c r="G11" s="621"/>
      <c r="H11" s="621">
        <v>700</v>
      </c>
      <c r="I11" s="621">
        <v>700</v>
      </c>
      <c r="J11" s="621"/>
      <c r="K11" s="621">
        <v>7000</v>
      </c>
      <c r="L11" s="621">
        <v>7000</v>
      </c>
      <c r="M11" s="621"/>
      <c r="N11" s="621">
        <v>4000</v>
      </c>
      <c r="O11" s="621">
        <v>4000</v>
      </c>
      <c r="P11" s="621"/>
      <c r="Q11" s="621">
        <v>55000</v>
      </c>
      <c r="R11" s="621">
        <v>55000</v>
      </c>
      <c r="S11" s="621"/>
      <c r="T11" s="621">
        <v>44000</v>
      </c>
      <c r="U11" s="621">
        <v>44000</v>
      </c>
      <c r="V11" s="621"/>
      <c r="W11" s="621">
        <v>72033</v>
      </c>
      <c r="X11" s="621">
        <v>72033</v>
      </c>
      <c r="Y11" s="621"/>
      <c r="Z11" s="621">
        <v>4000</v>
      </c>
      <c r="AA11" s="621">
        <v>4000</v>
      </c>
      <c r="AB11" s="621"/>
      <c r="AC11" s="621">
        <v>2000</v>
      </c>
      <c r="AD11" s="621">
        <v>2000</v>
      </c>
      <c r="AE11" s="621"/>
      <c r="AF11" s="621"/>
    </row>
    <row r="12" spans="1:32" ht="15">
      <c r="A12" s="621"/>
      <c r="B12" s="621">
        <v>9500</v>
      </c>
      <c r="C12" s="621"/>
      <c r="D12" s="621">
        <v>9500</v>
      </c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>
        <v>1500</v>
      </c>
      <c r="R12" s="621"/>
      <c r="S12" s="621">
        <v>1500</v>
      </c>
      <c r="T12" s="621">
        <v>8000</v>
      </c>
      <c r="U12" s="621"/>
      <c r="V12" s="621">
        <v>8000</v>
      </c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</row>
    <row r="13" spans="1:32" ht="15">
      <c r="A13" s="621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</row>
    <row r="14" spans="1:32" ht="15">
      <c r="A14" s="621" t="s">
        <v>363</v>
      </c>
      <c r="B14" s="621"/>
      <c r="C14" s="621"/>
      <c r="D14" s="621"/>
      <c r="E14" s="621">
        <v>36000</v>
      </c>
      <c r="F14" s="621">
        <v>36000</v>
      </c>
      <c r="G14" s="621"/>
      <c r="H14" s="621"/>
      <c r="I14" s="621"/>
      <c r="J14" s="621"/>
      <c r="K14" s="621">
        <v>11424</v>
      </c>
      <c r="L14" s="621">
        <v>11424</v>
      </c>
      <c r="M14" s="621"/>
      <c r="N14" s="621"/>
      <c r="O14" s="621"/>
      <c r="P14" s="621"/>
      <c r="Q14" s="621">
        <v>17500</v>
      </c>
      <c r="R14" s="621">
        <v>15000</v>
      </c>
      <c r="S14" s="621">
        <v>2500</v>
      </c>
      <c r="T14" s="621"/>
      <c r="U14" s="621"/>
      <c r="V14" s="621"/>
      <c r="W14" s="621">
        <v>227500</v>
      </c>
      <c r="X14" s="621">
        <v>225000</v>
      </c>
      <c r="Y14" s="621">
        <v>2500</v>
      </c>
      <c r="Z14" s="621"/>
      <c r="AA14" s="621"/>
      <c r="AB14" s="621"/>
      <c r="AC14" s="621"/>
      <c r="AD14" s="621"/>
      <c r="AE14" s="621"/>
      <c r="AF14" s="621"/>
    </row>
    <row r="15" spans="1:32" ht="15">
      <c r="A15" s="621"/>
      <c r="B15" s="621"/>
      <c r="C15" s="621"/>
      <c r="D15" s="621"/>
      <c r="E15" s="621"/>
      <c r="F15" s="621"/>
      <c r="G15" s="621"/>
      <c r="H15" s="621">
        <v>3000</v>
      </c>
      <c r="I15" s="621">
        <v>3000</v>
      </c>
      <c r="J15" s="621"/>
      <c r="K15" s="621">
        <v>2000</v>
      </c>
      <c r="L15" s="621">
        <v>2000</v>
      </c>
      <c r="M15" s="621"/>
      <c r="N15" s="621"/>
      <c r="O15" s="621"/>
      <c r="P15" s="621"/>
      <c r="Q15" s="621">
        <v>1596</v>
      </c>
      <c r="R15" s="621">
        <v>1596</v>
      </c>
      <c r="S15" s="621"/>
      <c r="T15" s="621">
        <v>5000</v>
      </c>
      <c r="U15" s="621">
        <v>5000</v>
      </c>
      <c r="V15" s="621"/>
      <c r="W15" s="621">
        <v>23000</v>
      </c>
      <c r="X15" s="621">
        <v>23000</v>
      </c>
      <c r="Y15" s="621"/>
      <c r="Z15" s="621"/>
      <c r="AA15" s="621"/>
      <c r="AB15" s="621"/>
      <c r="AC15" s="621"/>
      <c r="AD15" s="621"/>
      <c r="AE15" s="621"/>
      <c r="AF15" s="621"/>
    </row>
    <row r="16" spans="1:32" ht="15">
      <c r="A16" s="621"/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>
        <v>81682</v>
      </c>
      <c r="X16" s="621">
        <v>81682</v>
      </c>
      <c r="Y16" s="621"/>
      <c r="Z16" s="621"/>
      <c r="AA16" s="621"/>
      <c r="AB16" s="621"/>
      <c r="AC16" s="621"/>
      <c r="AD16" s="621"/>
      <c r="AE16" s="621"/>
      <c r="AF16" s="621"/>
    </row>
    <row r="17" spans="1:32" ht="15">
      <c r="A17" s="621" t="s">
        <v>364</v>
      </c>
      <c r="B17" s="621"/>
      <c r="C17" s="621"/>
      <c r="D17" s="621"/>
      <c r="E17" s="621">
        <v>65000</v>
      </c>
      <c r="F17" s="621"/>
      <c r="G17" s="621">
        <v>65000</v>
      </c>
      <c r="H17" s="621"/>
      <c r="I17" s="621"/>
      <c r="J17" s="621"/>
      <c r="K17" s="621">
        <v>2000</v>
      </c>
      <c r="L17" s="621"/>
      <c r="M17" s="621">
        <v>2000</v>
      </c>
      <c r="N17" s="621"/>
      <c r="O17" s="621"/>
      <c r="P17" s="621"/>
      <c r="Q17" s="621">
        <v>3000</v>
      </c>
      <c r="R17" s="621"/>
      <c r="S17" s="621">
        <v>3000</v>
      </c>
      <c r="T17" s="621">
        <v>10000</v>
      </c>
      <c r="U17" s="621"/>
      <c r="V17" s="621">
        <v>10000</v>
      </c>
      <c r="W17" s="621">
        <v>2000</v>
      </c>
      <c r="X17" s="621"/>
      <c r="Y17" s="621">
        <v>2000</v>
      </c>
      <c r="Z17" s="621"/>
      <c r="AA17" s="621"/>
      <c r="AB17" s="621"/>
      <c r="AC17" s="621">
        <v>1000</v>
      </c>
      <c r="AD17" s="621"/>
      <c r="AE17" s="621">
        <v>1000</v>
      </c>
      <c r="AF17" s="621"/>
    </row>
    <row r="18" spans="1:32" ht="15">
      <c r="A18" s="621" t="s">
        <v>365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>
        <v>15000</v>
      </c>
      <c r="R18" s="621"/>
      <c r="S18" s="621">
        <v>15000</v>
      </c>
      <c r="T18" s="621"/>
      <c r="U18" s="621"/>
      <c r="V18" s="621"/>
      <c r="W18" s="621">
        <v>80000</v>
      </c>
      <c r="X18" s="621"/>
      <c r="Y18" s="621">
        <v>80000</v>
      </c>
      <c r="Z18" s="621"/>
      <c r="AA18" s="621"/>
      <c r="AB18" s="621"/>
      <c r="AC18" s="621">
        <v>5800</v>
      </c>
      <c r="AD18" s="621"/>
      <c r="AE18" s="621">
        <v>5800</v>
      </c>
      <c r="AF18" s="621"/>
    </row>
    <row r="19" spans="1:32" ht="15">
      <c r="A19" s="621" t="s">
        <v>366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>
        <v>5000</v>
      </c>
      <c r="R19" s="621"/>
      <c r="S19" s="621">
        <v>5000</v>
      </c>
      <c r="T19" s="621">
        <v>150000</v>
      </c>
      <c r="U19" s="621"/>
      <c r="V19" s="621">
        <v>150000</v>
      </c>
      <c r="W19" s="621">
        <v>10000</v>
      </c>
      <c r="X19" s="621"/>
      <c r="Y19" s="621">
        <v>10000</v>
      </c>
      <c r="Z19" s="621"/>
      <c r="AA19" s="621"/>
      <c r="AB19" s="621"/>
      <c r="AC19" s="621"/>
      <c r="AD19" s="621"/>
      <c r="AE19" s="621"/>
      <c r="AF19" s="621"/>
    </row>
    <row r="20" spans="1:32" ht="15">
      <c r="A20" s="621">
        <v>606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>
        <v>20000</v>
      </c>
      <c r="R20" s="621"/>
      <c r="S20" s="621">
        <v>20000</v>
      </c>
      <c r="T20" s="621"/>
      <c r="U20" s="621"/>
      <c r="V20" s="621"/>
      <c r="W20" s="621">
        <v>60000</v>
      </c>
      <c r="X20" s="621"/>
      <c r="Y20" s="621">
        <v>60000</v>
      </c>
      <c r="Z20" s="621"/>
      <c r="AA20" s="621"/>
      <c r="AB20" s="621"/>
      <c r="AC20" s="621"/>
      <c r="AD20" s="621"/>
      <c r="AE20" s="621"/>
      <c r="AF20" s="621"/>
    </row>
    <row r="21" spans="1:32" ht="15">
      <c r="A21" s="621">
        <v>619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1">
        <v>5000</v>
      </c>
      <c r="L21" s="621"/>
      <c r="M21" s="621">
        <v>5000</v>
      </c>
      <c r="N21" s="621"/>
      <c r="O21" s="621"/>
      <c r="P21" s="621"/>
      <c r="Q21" s="621">
        <v>100000</v>
      </c>
      <c r="R21" s="621"/>
      <c r="S21" s="621">
        <v>100000</v>
      </c>
      <c r="T21" s="621">
        <v>100000</v>
      </c>
      <c r="U21" s="621"/>
      <c r="V21" s="621">
        <v>100000</v>
      </c>
      <c r="W21" s="621">
        <v>139939</v>
      </c>
      <c r="X21" s="621"/>
      <c r="Y21" s="621">
        <v>139939</v>
      </c>
      <c r="Z21" s="621">
        <v>500</v>
      </c>
      <c r="AA21" s="621"/>
      <c r="AB21" s="621">
        <v>500</v>
      </c>
      <c r="AC21" s="621">
        <v>4181</v>
      </c>
      <c r="AD21" s="621">
        <v>2181</v>
      </c>
      <c r="AE21" s="621">
        <v>2000</v>
      </c>
      <c r="AF21" s="621"/>
    </row>
    <row r="22" spans="1:32" ht="15">
      <c r="A22" s="621">
        <v>622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>
        <v>1000</v>
      </c>
      <c r="R22" s="621"/>
      <c r="S22" s="621">
        <v>1000</v>
      </c>
      <c r="T22" s="621"/>
      <c r="U22" s="621"/>
      <c r="V22" s="621"/>
      <c r="W22" s="621">
        <v>25000</v>
      </c>
      <c r="X22" s="621"/>
      <c r="Y22" s="621">
        <v>25000</v>
      </c>
      <c r="Z22" s="621"/>
      <c r="AA22" s="621"/>
      <c r="AB22" s="621"/>
      <c r="AC22" s="621"/>
      <c r="AD22" s="621"/>
      <c r="AE22" s="621"/>
      <c r="AF22" s="621"/>
    </row>
    <row r="23" spans="1:32" ht="15">
      <c r="A23" s="621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</row>
    <row r="24" spans="1:32" ht="15">
      <c r="A24" s="621">
        <f>C24+F24+I24+L24+O24+R24+U24+X24+AA24+AD24</f>
        <v>882132</v>
      </c>
      <c r="B24" s="623">
        <f>SUM(B5:B23)</f>
        <v>9500</v>
      </c>
      <c r="C24" s="623"/>
      <c r="D24" s="623">
        <f>SUM(D12:D23)</f>
        <v>9500</v>
      </c>
      <c r="E24" s="623">
        <f>SUM(E3:E23)</f>
        <v>313652</v>
      </c>
      <c r="F24" s="623">
        <f>SUM(F10:F23)</f>
        <v>238652</v>
      </c>
      <c r="G24" s="623">
        <f>SUM(G3:G23)</f>
        <v>75000</v>
      </c>
      <c r="H24" s="623">
        <f>SUM(H10:H23)</f>
        <v>3700</v>
      </c>
      <c r="I24" s="623">
        <f>SUM(I11:I23)</f>
        <v>3700</v>
      </c>
      <c r="J24" s="621"/>
      <c r="K24" s="623">
        <f>SUM(K5:K23)</f>
        <v>40424</v>
      </c>
      <c r="L24" s="623">
        <f>SUM(L5:L23)</f>
        <v>28424</v>
      </c>
      <c r="M24" s="623">
        <f>SUM(M10:M23)</f>
        <v>12000</v>
      </c>
      <c r="N24" s="623">
        <f>SUM(N10:N23)</f>
        <v>18086</v>
      </c>
      <c r="O24" s="623">
        <f>SUM(O10:O23)</f>
        <v>18086</v>
      </c>
      <c r="P24" s="621"/>
      <c r="Q24" s="623">
        <f>SUM(Q3:Q23)</f>
        <v>262746</v>
      </c>
      <c r="R24" s="623">
        <f>SUM(R5:R23)</f>
        <v>86246</v>
      </c>
      <c r="S24" s="623">
        <f>SUM(S3:S23)</f>
        <v>176500</v>
      </c>
      <c r="T24" s="623">
        <f>SUM(T3:T23)</f>
        <v>385400</v>
      </c>
      <c r="U24" s="623">
        <f>SUM(U5:U23)</f>
        <v>55400</v>
      </c>
      <c r="V24" s="623">
        <f>SUM(V3:V23)</f>
        <v>330000</v>
      </c>
      <c r="W24" s="621">
        <f>SUM(W3:W23)</f>
        <v>1018882</v>
      </c>
      <c r="X24" s="623">
        <f>SUM(X5:X23)</f>
        <v>442943</v>
      </c>
      <c r="Y24" s="623">
        <f aca="true" t="shared" si="0" ref="Y24:AE24">SUM(Y3:Y23)</f>
        <v>576939</v>
      </c>
      <c r="Z24" s="623">
        <f t="shared" si="0"/>
        <v>13000</v>
      </c>
      <c r="AA24" s="623">
        <f t="shared" si="0"/>
        <v>4500</v>
      </c>
      <c r="AB24" s="623">
        <f t="shared" si="0"/>
        <v>8500</v>
      </c>
      <c r="AC24" s="623">
        <f t="shared" si="0"/>
        <v>29481</v>
      </c>
      <c r="AD24" s="623">
        <f t="shared" si="0"/>
        <v>4181</v>
      </c>
      <c r="AE24" s="623">
        <f t="shared" si="0"/>
        <v>25300</v>
      </c>
      <c r="AF24" s="623">
        <f>D24+AH24+G24+M24+S24+V24+Y24+AB24+AE24</f>
        <v>1213739</v>
      </c>
    </row>
    <row r="25" spans="1:32" ht="15">
      <c r="A25" s="621">
        <v>1030</v>
      </c>
      <c r="B25" s="621">
        <v>40000</v>
      </c>
      <c r="C25" s="621"/>
      <c r="D25" s="621">
        <v>40000</v>
      </c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</row>
    <row r="26" spans="1:32" ht="15">
      <c r="A26" s="621">
        <v>623</v>
      </c>
      <c r="B26" s="621">
        <v>10000</v>
      </c>
      <c r="C26" s="621"/>
      <c r="D26" s="621">
        <v>10000</v>
      </c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>
        <v>5000</v>
      </c>
      <c r="R26" s="621"/>
      <c r="S26" s="621">
        <v>5000</v>
      </c>
      <c r="T26" s="621"/>
      <c r="U26" s="621"/>
      <c r="V26" s="621"/>
      <c r="W26" s="621">
        <v>1500000</v>
      </c>
      <c r="X26" s="621"/>
      <c r="Y26" s="621">
        <v>1500000</v>
      </c>
      <c r="Z26" s="621"/>
      <c r="AA26" s="621"/>
      <c r="AB26" s="621"/>
      <c r="AC26" s="621"/>
      <c r="AD26" s="621"/>
      <c r="AE26" s="621"/>
      <c r="AF26" s="621"/>
    </row>
    <row r="27" spans="1:32" ht="15">
      <c r="A27" s="621">
        <v>714</v>
      </c>
      <c r="B27" s="621">
        <v>20000</v>
      </c>
      <c r="C27" s="621"/>
      <c r="D27" s="621">
        <v>20000</v>
      </c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>
        <v>2000</v>
      </c>
      <c r="R27" s="621"/>
      <c r="S27" s="621">
        <v>2000</v>
      </c>
      <c r="T27" s="621">
        <v>10000</v>
      </c>
      <c r="U27" s="621"/>
      <c r="V27" s="621">
        <v>10000</v>
      </c>
      <c r="W27" s="621">
        <v>1000</v>
      </c>
      <c r="X27" s="621"/>
      <c r="Y27" s="621">
        <v>1000</v>
      </c>
      <c r="Z27" s="621"/>
      <c r="AA27" s="621"/>
      <c r="AB27" s="621"/>
      <c r="AC27" s="621"/>
      <c r="AD27" s="621"/>
      <c r="AE27" s="621"/>
      <c r="AF27" s="621"/>
    </row>
    <row r="28" spans="1:32" ht="15">
      <c r="A28" s="621">
        <v>745</v>
      </c>
      <c r="B28" s="621">
        <v>80000</v>
      </c>
      <c r="C28" s="621"/>
      <c r="D28" s="621">
        <v>80000</v>
      </c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>
        <v>500</v>
      </c>
      <c r="R28" s="621"/>
      <c r="S28" s="621">
        <v>500</v>
      </c>
      <c r="T28" s="621"/>
      <c r="U28" s="621"/>
      <c r="V28" s="621"/>
      <c r="W28" s="621">
        <v>10000</v>
      </c>
      <c r="X28" s="621"/>
      <c r="Y28" s="621">
        <v>10000</v>
      </c>
      <c r="Z28" s="621"/>
      <c r="AA28" s="621"/>
      <c r="AB28" s="621"/>
      <c r="AC28" s="621"/>
      <c r="AD28" s="621"/>
      <c r="AE28" s="621"/>
      <c r="AF28" s="621"/>
    </row>
    <row r="29" spans="1:32" ht="15">
      <c r="A29" s="621">
        <v>759</v>
      </c>
      <c r="B29" s="621">
        <v>40000</v>
      </c>
      <c r="C29" s="621"/>
      <c r="D29" s="621">
        <v>40000</v>
      </c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>
        <v>500</v>
      </c>
      <c r="R29" s="621"/>
      <c r="S29" s="621">
        <v>500</v>
      </c>
      <c r="T29" s="621"/>
      <c r="U29" s="621"/>
      <c r="V29" s="621"/>
      <c r="W29" s="621">
        <v>4000</v>
      </c>
      <c r="X29" s="621"/>
      <c r="Y29" s="621">
        <v>4000</v>
      </c>
      <c r="Z29" s="621"/>
      <c r="AA29" s="621"/>
      <c r="AB29" s="621"/>
      <c r="AC29" s="621">
        <v>2000</v>
      </c>
      <c r="AD29" s="621"/>
      <c r="AE29" s="621">
        <v>2000</v>
      </c>
      <c r="AF29" s="621"/>
    </row>
    <row r="30" spans="1:32" ht="15">
      <c r="A30" s="621">
        <v>829</v>
      </c>
      <c r="B30" s="624">
        <f>SUM(B25:B29)</f>
        <v>190000</v>
      </c>
      <c r="C30" s="621"/>
      <c r="D30" s="623">
        <f>SUM(D25:D29)</f>
        <v>190000</v>
      </c>
      <c r="E30" s="621"/>
      <c r="F30" s="621"/>
      <c r="G30" s="621"/>
      <c r="H30" s="621"/>
      <c r="I30" s="621"/>
      <c r="J30" s="621"/>
      <c r="K30" s="621">
        <v>8000</v>
      </c>
      <c r="L30" s="621"/>
      <c r="M30" s="621">
        <v>8000</v>
      </c>
      <c r="N30" s="621"/>
      <c r="O30" s="621"/>
      <c r="P30" s="621"/>
      <c r="Q30" s="621">
        <v>28000</v>
      </c>
      <c r="R30" s="621"/>
      <c r="S30" s="621">
        <v>28000</v>
      </c>
      <c r="T30" s="621">
        <v>22000</v>
      </c>
      <c r="U30" s="621"/>
      <c r="V30" s="621">
        <v>22000</v>
      </c>
      <c r="W30" s="621">
        <v>67000</v>
      </c>
      <c r="X30" s="621"/>
      <c r="Y30" s="621">
        <v>67000</v>
      </c>
      <c r="Z30" s="621"/>
      <c r="AA30" s="621"/>
      <c r="AB30" s="621"/>
      <c r="AC30" s="621">
        <v>2200</v>
      </c>
      <c r="AD30" s="621"/>
      <c r="AE30" s="621">
        <v>2200</v>
      </c>
      <c r="AF30" s="621"/>
    </row>
    <row r="31" spans="1:32" ht="15">
      <c r="A31" s="621">
        <v>832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>
        <v>15000</v>
      </c>
      <c r="R31" s="621"/>
      <c r="S31" s="621">
        <v>15000</v>
      </c>
      <c r="T31" s="621"/>
      <c r="U31" s="621"/>
      <c r="V31" s="621"/>
      <c r="W31" s="621">
        <v>150000</v>
      </c>
      <c r="X31" s="621"/>
      <c r="Y31" s="621">
        <v>150000</v>
      </c>
      <c r="Z31" s="621"/>
      <c r="AA31" s="621"/>
      <c r="AB31" s="621"/>
      <c r="AC31" s="621"/>
      <c r="AD31" s="621"/>
      <c r="AE31" s="621"/>
      <c r="AF31" s="621"/>
    </row>
    <row r="32" spans="1:32" ht="15">
      <c r="A32" s="621">
        <v>898</v>
      </c>
      <c r="B32" s="621"/>
      <c r="C32" s="621"/>
      <c r="D32" s="621"/>
      <c r="E32" s="623"/>
      <c r="F32" s="623"/>
      <c r="G32" s="623"/>
      <c r="H32" s="621"/>
      <c r="I32" s="621"/>
      <c r="J32" s="621"/>
      <c r="K32" s="621"/>
      <c r="L32" s="621"/>
      <c r="M32" s="621"/>
      <c r="N32" s="621"/>
      <c r="O32" s="621"/>
      <c r="P32" s="621"/>
      <c r="Q32" s="621">
        <v>5000</v>
      </c>
      <c r="R32" s="621"/>
      <c r="S32" s="621">
        <v>5000</v>
      </c>
      <c r="T32" s="621">
        <v>5000</v>
      </c>
      <c r="U32" s="621"/>
      <c r="V32" s="621">
        <v>5000</v>
      </c>
      <c r="W32" s="621">
        <v>500</v>
      </c>
      <c r="X32" s="621"/>
      <c r="Y32" s="621">
        <v>500</v>
      </c>
      <c r="Z32" s="621"/>
      <c r="AA32" s="621"/>
      <c r="AB32" s="621"/>
      <c r="AC32" s="621"/>
      <c r="AD32" s="621"/>
      <c r="AE32" s="621"/>
      <c r="AF32" s="621"/>
    </row>
    <row r="33" spans="1:32" ht="15">
      <c r="A33" s="621"/>
      <c r="B33" s="621"/>
      <c r="C33" s="621"/>
      <c r="D33" s="621"/>
      <c r="E33" s="621"/>
      <c r="F33" s="621"/>
      <c r="G33" s="621"/>
      <c r="H33" s="621"/>
      <c r="I33" s="621"/>
      <c r="J33" s="621"/>
      <c r="K33" s="621">
        <v>8000</v>
      </c>
      <c r="L33" s="621"/>
      <c r="M33" s="621">
        <v>8000</v>
      </c>
      <c r="N33" s="621"/>
      <c r="O33" s="621"/>
      <c r="P33" s="621"/>
      <c r="Q33" s="621">
        <f>SUM(Q26:Q32)</f>
        <v>56000</v>
      </c>
      <c r="R33" s="621"/>
      <c r="S33" s="621">
        <f>SUM(S26:S32)</f>
        <v>56000</v>
      </c>
      <c r="T33" s="621">
        <f>SUM(T26:T32)</f>
        <v>37000</v>
      </c>
      <c r="U33" s="621"/>
      <c r="V33" s="621">
        <f>SUM(V26:V32)</f>
        <v>37000</v>
      </c>
      <c r="W33" s="621">
        <f>SUM(W26:W32)</f>
        <v>1732500</v>
      </c>
      <c r="X33" s="621"/>
      <c r="Y33" s="621">
        <f>SUM(Y26:Y32)</f>
        <v>1732500</v>
      </c>
      <c r="Z33" s="621"/>
      <c r="AA33" s="621"/>
      <c r="AB33" s="621"/>
      <c r="AC33" s="621">
        <f>SUM(AC29:AC32)</f>
        <v>4200</v>
      </c>
      <c r="AD33" s="621"/>
      <c r="AE33" s="621">
        <f>SUM(AE29:AE32)</f>
        <v>4200</v>
      </c>
      <c r="AF33" s="621"/>
    </row>
    <row r="34" spans="1:32" ht="15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</row>
    <row r="35" spans="1:32" ht="15">
      <c r="A35" s="621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</row>
    <row r="36" spans="1:32" ht="15">
      <c r="A36" s="621"/>
      <c r="B36" s="621"/>
      <c r="C36" s="621"/>
      <c r="D36" s="621"/>
      <c r="E36" s="621"/>
      <c r="F36" s="623">
        <v>238652</v>
      </c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  <c r="X36" s="621"/>
      <c r="Y36" s="621"/>
      <c r="Z36" s="621"/>
      <c r="AA36" s="621"/>
      <c r="AB36" s="621"/>
      <c r="AC36" s="621"/>
      <c r="AD36" s="621"/>
      <c r="AE36" s="621"/>
      <c r="AF36" s="621"/>
    </row>
    <row r="37" spans="1:32" ht="15">
      <c r="A37" s="621"/>
      <c r="B37" s="621"/>
      <c r="C37" s="621"/>
      <c r="D37" s="621"/>
      <c r="E37" s="621"/>
      <c r="F37" s="623">
        <v>3700</v>
      </c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</row>
    <row r="38" spans="1:32" ht="15">
      <c r="A38" s="621"/>
      <c r="B38" s="621"/>
      <c r="C38" s="621"/>
      <c r="D38" s="621"/>
      <c r="E38" s="621"/>
      <c r="F38" s="623">
        <v>28424</v>
      </c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</row>
    <row r="39" spans="1:32" ht="15">
      <c r="A39" s="621"/>
      <c r="B39" s="621"/>
      <c r="C39" s="621"/>
      <c r="D39" s="621"/>
      <c r="E39" s="621"/>
      <c r="F39" s="623">
        <v>18086</v>
      </c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21"/>
    </row>
    <row r="40" spans="1:32" ht="15">
      <c r="A40" s="621"/>
      <c r="B40" s="621"/>
      <c r="C40" s="621"/>
      <c r="D40" s="621"/>
      <c r="E40" s="621"/>
      <c r="F40" s="623">
        <v>86246</v>
      </c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</row>
    <row r="41" spans="1:32" ht="15">
      <c r="A41" s="621"/>
      <c r="B41" s="621"/>
      <c r="C41" s="621"/>
      <c r="D41" s="621"/>
      <c r="E41" s="621"/>
      <c r="F41" s="623">
        <v>55400</v>
      </c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</row>
    <row r="42" spans="1:32" ht="15">
      <c r="A42" s="621"/>
      <c r="B42" s="621"/>
      <c r="C42" s="621"/>
      <c r="D42" s="621"/>
      <c r="E42" s="621"/>
      <c r="F42" s="623">
        <v>442943</v>
      </c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1"/>
    </row>
    <row r="43" spans="1:32" ht="15">
      <c r="A43" s="621"/>
      <c r="B43" s="621"/>
      <c r="C43" s="621"/>
      <c r="D43" s="621"/>
      <c r="E43" s="621"/>
      <c r="F43" s="623">
        <v>4500</v>
      </c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</row>
    <row r="44" spans="1:32" ht="15">
      <c r="A44" s="621"/>
      <c r="B44" s="621"/>
      <c r="C44" s="621"/>
      <c r="D44" s="621"/>
      <c r="E44" s="621"/>
      <c r="F44" s="623">
        <v>4181</v>
      </c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1"/>
    </row>
    <row r="45" spans="1:32" ht="15">
      <c r="A45" s="621"/>
      <c r="B45" s="621"/>
      <c r="C45" s="621"/>
      <c r="D45" s="621"/>
      <c r="E45" s="621"/>
      <c r="F45" s="623">
        <f>SUM(F35:F44)</f>
        <v>882132</v>
      </c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</row>
    <row r="46" spans="1:32" ht="15">
      <c r="A46" s="621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</row>
    <row r="47" spans="1:32" ht="15">
      <c r="A47" s="621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</row>
    <row r="48" spans="1:32" ht="15">
      <c r="A48" s="621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</row>
    <row r="49" spans="1:32" ht="15">
      <c r="A49" s="621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</row>
    <row r="50" spans="1:32" ht="15">
      <c r="A50" s="621">
        <v>1052</v>
      </c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</row>
    <row r="51" spans="1:32" ht="15">
      <c r="A51" s="621">
        <v>10000</v>
      </c>
      <c r="B51" s="621"/>
      <c r="C51" s="623">
        <v>10000</v>
      </c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</row>
    <row r="52" spans="1:32" ht="15">
      <c r="A52" s="621"/>
      <c r="B52" s="621"/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</row>
    <row r="53" spans="1:32" ht="15">
      <c r="A53" s="621"/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</row>
    <row r="54" spans="1:32" ht="15">
      <c r="A54" s="621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</row>
    <row r="55" spans="1:32" ht="15">
      <c r="A55" s="621">
        <v>1098</v>
      </c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1"/>
      <c r="AB55" s="621"/>
      <c r="AC55" s="621"/>
      <c r="AD55" s="621"/>
      <c r="AE55" s="621"/>
      <c r="AF55" s="621"/>
    </row>
    <row r="56" spans="1:32" ht="15">
      <c r="A56" s="621">
        <v>4000</v>
      </c>
      <c r="B56" s="621"/>
      <c r="C56" s="623">
        <v>4000</v>
      </c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</row>
    <row r="57" spans="1:32" ht="15">
      <c r="A57" s="621"/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</row>
    <row r="58" spans="1:32" ht="15">
      <c r="A58" s="621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</row>
    <row r="59" spans="1:32" ht="15">
      <c r="A59" s="621">
        <v>1051</v>
      </c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</row>
    <row r="60" spans="1:32" ht="15">
      <c r="A60" s="621">
        <v>500</v>
      </c>
      <c r="B60" s="621"/>
      <c r="C60" s="623">
        <v>500</v>
      </c>
      <c r="D60" s="621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</row>
    <row r="61" spans="1:32" ht="15">
      <c r="A61" s="621"/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</row>
    <row r="62" spans="1:32" ht="15">
      <c r="A62" s="621"/>
      <c r="B62" s="621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  <c r="AB62" s="621"/>
      <c r="AC62" s="621"/>
      <c r="AD62" s="621"/>
      <c r="AE62" s="621"/>
      <c r="AF62" s="621"/>
    </row>
    <row r="63" spans="1:32" ht="15">
      <c r="A63" s="621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</row>
    <row r="64" spans="1:32" ht="15">
      <c r="A64" s="621"/>
      <c r="B64" s="621"/>
      <c r="C64" s="621"/>
      <c r="D64" s="621"/>
      <c r="E64" s="621"/>
      <c r="F64" s="621"/>
      <c r="G64" s="621"/>
      <c r="H64" s="621"/>
      <c r="I64" s="621"/>
      <c r="J64" s="621"/>
      <c r="K64" s="621"/>
      <c r="L64" s="621"/>
      <c r="M64" s="621"/>
      <c r="N64" s="621"/>
      <c r="O64" s="621"/>
      <c r="P64" s="621"/>
      <c r="Q64" s="621"/>
      <c r="R64" s="621"/>
      <c r="S64" s="621"/>
      <c r="T64" s="621"/>
      <c r="U64" s="621"/>
      <c r="V64" s="621"/>
      <c r="W64" s="621"/>
      <c r="X64" s="621"/>
      <c r="Y64" s="621"/>
      <c r="Z64" s="621"/>
      <c r="AA64" s="621"/>
      <c r="AB64" s="621"/>
      <c r="AC64" s="621"/>
      <c r="AD64" s="621"/>
      <c r="AE64" s="621"/>
      <c r="AF64" s="621"/>
    </row>
    <row r="65" spans="1:32" ht="15">
      <c r="A65" s="621"/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Sap bania</cp:lastModifiedBy>
  <cp:lastPrinted>2024-01-16T08:33:26Z</cp:lastPrinted>
  <dcterms:created xsi:type="dcterms:W3CDTF">2012-01-16T13:52:10Z</dcterms:created>
  <dcterms:modified xsi:type="dcterms:W3CDTF">2024-01-16T08:34:47Z</dcterms:modified>
  <cp:category/>
  <cp:version/>
  <cp:contentType/>
  <cp:contentStatus/>
</cp:coreProperties>
</file>