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<sst xmlns="http://schemas.openxmlformats.org/spreadsheetml/2006/main" count="2722" uniqueCount="2071">
  <si>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</si>
  <si>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</si>
  <si>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</si>
  <si>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</si>
  <si>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</si>
  <si>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</si>
  <si>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</si>
  <si>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</si>
  <si>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</si>
  <si>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</si>
  <si>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</si>
  <si>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</si>
  <si>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</si>
  <si>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</si>
  <si>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</si>
  <si>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</si>
  <si>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</si>
  <si>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</si>
  <si>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</si>
  <si>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</si>
  <si>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</si>
  <si>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</si>
  <si>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</si>
  <si>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</si>
  <si>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</si>
  <si>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</si>
  <si>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</si>
  <si>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</si>
  <si>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</si>
  <si>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</si>
  <si>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</si>
  <si>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</si>
  <si>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</si>
  <si>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</si>
  <si>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</si>
  <si>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</si>
  <si>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</si>
  <si>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</si>
  <si>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</si>
  <si>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</si>
  <si>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</si>
  <si>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</si>
  <si>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</si>
  <si>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</si>
  <si>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</si>
  <si>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</si>
  <si>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</si>
  <si>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</si>
  <si>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</si>
  <si>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</si>
  <si>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</si>
  <si>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</si>
  <si>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</si>
  <si>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</si>
  <si>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</si>
  <si>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</si>
  <si>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</si>
  <si>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</si>
  <si>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</si>
  <si>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</si>
  <si>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</si>
  <si>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</si>
  <si>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</si>
  <si>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</si>
  <si>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</si>
  <si>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</si>
  <si>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</si>
  <si>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</si>
  <si>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</si>
  <si>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</si>
  <si>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</si>
  <si>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</si>
  <si>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</si>
  <si>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</si>
  <si>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</si>
  <si>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</si>
  <si>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</si>
  <si>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</si>
  <si>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</si>
  <si>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</si>
  <si>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</si>
  <si>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</si>
  <si>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</si>
  <si>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</si>
  <si>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</si>
  <si>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</si>
  <si>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</si>
  <si>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</si>
  <si>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</si>
  <si>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</si>
  <si>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</si>
  <si>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</si>
  <si>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</si>
  <si>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</si>
  <si>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</si>
  <si>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</si>
  <si>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</si>
  <si>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</si>
  <si>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</si>
  <si>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</si>
  <si>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</si>
  <si>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</si>
  <si>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</si>
  <si>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</si>
  <si>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</si>
  <si>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</si>
  <si>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</si>
  <si>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</si>
  <si>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</si>
  <si>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</si>
  <si>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</si>
  <si>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</si>
  <si>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</si>
  <si>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</si>
  <si>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</si>
  <si>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</si>
  <si>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</si>
  <si>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</si>
  <si>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</si>
  <si>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</si>
  <si>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</si>
  <si>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</si>
  <si>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</si>
  <si>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</si>
  <si>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</si>
  <si>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</si>
  <si>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</si>
  <si>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</si>
  <si>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</si>
  <si>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</si>
  <si>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</si>
  <si>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</si>
  <si>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</si>
  <si>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</si>
  <si>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</si>
  <si>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</si>
  <si>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</si>
  <si>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</si>
  <si>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</si>
  <si>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</si>
  <si>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</si>
  <si>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</si>
  <si>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</si>
  <si>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</si>
  <si>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</si>
  <si>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</si>
  <si>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</si>
  <si>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</si>
  <si>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</si>
  <si>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</si>
  <si>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</si>
  <si>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</si>
  <si>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</si>
  <si>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</si>
  <si>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</si>
  <si>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</si>
  <si>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</si>
  <si>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</si>
  <si>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</si>
  <si>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</si>
  <si>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</si>
  <si>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</si>
  <si>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</si>
  <si>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</si>
  <si>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</si>
  <si>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</si>
  <si>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</si>
  <si>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</si>
  <si>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</si>
  <si>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</si>
  <si>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</si>
  <si>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</si>
  <si>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</si>
  <si>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</si>
  <si>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</si>
  <si>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</si>
  <si>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</si>
  <si>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</si>
  <si>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</si>
  <si>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</si>
  <si>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</si>
  <si>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</si>
  <si>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</si>
  <si>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</si>
  <si>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</si>
  <si>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</si>
  <si>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</si>
  <si>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</si>
  <si>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</si>
  <si>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</si>
  <si>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</si>
  <si>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</si>
  <si>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</si>
  <si>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</si>
  <si>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</si>
  <si>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</si>
  <si>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</si>
  <si>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</si>
  <si>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</si>
  <si>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</si>
  <si>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</si>
  <si>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</si>
  <si>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</si>
  <si>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</si>
  <si>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</si>
  <si>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</si>
  <si>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</si>
  <si>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</si>
  <si>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</si>
  <si>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</si>
  <si>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</si>
  <si>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</si>
  <si>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</si>
  <si>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</si>
  <si>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</si>
  <si>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</si>
  <si>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</si>
  <si>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</si>
  <si>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</si>
  <si>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</si>
  <si>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</si>
  <si>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</si>
  <si>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</si>
  <si>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</si>
  <si>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</si>
  <si>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</si>
  <si>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</si>
  <si>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</si>
  <si>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</si>
  <si>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</si>
  <si>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</si>
  <si>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</si>
  <si>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</si>
  <si>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</si>
  <si>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</si>
  <si>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</si>
  <si>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</si>
  <si>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</si>
  <si>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</si>
  <si>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</si>
  <si>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</si>
  <si>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</si>
  <si>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</si>
  <si>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</si>
  <si>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</si>
  <si>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</si>
  <si>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</si>
  <si>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</si>
  <si>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</si>
  <si>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</si>
  <si>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</si>
  <si>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</si>
  <si>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</si>
  <si>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</si>
  <si>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</si>
  <si>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</si>
  <si>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</si>
  <si>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</si>
  <si>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</si>
  <si>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</si>
  <si>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</si>
  <si>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</si>
  <si>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</si>
  <si>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</si>
  <si>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</si>
  <si>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</si>
  <si>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</si>
  <si>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</si>
  <si>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</si>
  <si>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</si>
  <si>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</si>
  <si>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</si>
  <si>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</si>
  <si>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</si>
  <si>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</si>
  <si>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</si>
  <si>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</si>
  <si>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</si>
  <si>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</si>
  <si>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</si>
  <si>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</si>
  <si>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</si>
  <si>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</si>
  <si>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</si>
  <si>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</si>
  <si>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</si>
  <si>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</si>
  <si>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</si>
  <si>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</si>
  <si>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</si>
  <si>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</si>
  <si>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</si>
  <si>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</si>
  <si>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</si>
  <si>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</si>
  <si>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</si>
  <si>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</si>
  <si>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</si>
  <si>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</si>
  <si>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</si>
  <si>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</si>
  <si>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</si>
  <si>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</si>
  <si>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</si>
  <si>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</si>
  <si>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</si>
  <si>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</si>
  <si>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</si>
  <si>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</si>
  <si>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</si>
  <si>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</si>
  <si>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</si>
  <si>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</si>
  <si>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</si>
  <si>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</si>
  <si>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</si>
  <si>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</si>
  <si>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</si>
  <si>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</si>
  <si>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</si>
  <si>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</si>
  <si>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</si>
  <si>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</si>
  <si>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</si>
  <si>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</si>
  <si>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</si>
  <si>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</si>
  <si>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</si>
  <si>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</si>
  <si>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</si>
  <si>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</si>
  <si>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</si>
  <si>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</si>
  <si>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</si>
  <si>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</si>
  <si>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</si>
  <si>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</si>
  <si>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</si>
  <si>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</si>
  <si>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</si>
  <si>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</si>
  <si>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</si>
  <si>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</si>
  <si>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</si>
  <si>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</si>
  <si>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</si>
  <si>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</si>
  <si>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</si>
  <si>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</si>
  <si>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</si>
  <si>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</si>
  <si>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</si>
  <si>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</si>
  <si>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</si>
  <si>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</si>
  <si>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</si>
  <si>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</si>
  <si>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</si>
  <si>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</si>
  <si>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</si>
  <si>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</si>
  <si>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</si>
  <si>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</si>
  <si>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</si>
  <si>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</si>
  <si>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</si>
  <si>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</si>
  <si>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</si>
  <si>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</si>
  <si>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</si>
  <si>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</si>
  <si>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</si>
  <si>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</si>
  <si>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</si>
  <si>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</si>
  <si>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</si>
  <si>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</si>
  <si>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</si>
  <si>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</si>
  <si>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</si>
  <si>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</si>
  <si>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</si>
  <si>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</si>
  <si>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</si>
  <si>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</si>
  <si>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</si>
  <si>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</si>
  <si>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</si>
  <si>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</si>
  <si>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</si>
  <si>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</si>
  <si>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</si>
  <si>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</si>
  <si>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</si>
  <si>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</si>
  <si>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</si>
  <si>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</si>
  <si>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</si>
  <si>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</si>
  <si>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</si>
  <si>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</si>
  <si>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</si>
  <si>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</si>
  <si>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</si>
  <si>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</si>
  <si>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</si>
  <si>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</si>
  <si>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</si>
  <si>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</si>
  <si>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</si>
  <si>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</si>
  <si>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</si>
  <si>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</si>
  <si>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</si>
  <si>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</si>
  <si>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</si>
  <si>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</si>
  <si>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</si>
  <si>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</si>
  <si>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</si>
  <si>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</si>
  <si>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</si>
  <si>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</si>
  <si>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</si>
  <si>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</si>
  <si>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</si>
  <si>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</si>
  <si>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</si>
  <si>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</si>
  <si>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</si>
  <si>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</si>
  <si>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</si>
  <si>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</si>
  <si>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</si>
  <si>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</si>
  <si>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</si>
  <si>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</si>
  <si>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</si>
  <si>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</si>
  <si>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</si>
  <si>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</si>
  <si>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</si>
  <si>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</si>
  <si>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</si>
  <si>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</si>
  <si>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</si>
  <si>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</si>
  <si>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</si>
  <si>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</si>
  <si>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</si>
  <si>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</si>
  <si>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</si>
  <si>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</si>
  <si>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</si>
  <si>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</si>
  <si>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</si>
  <si>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</si>
  <si>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</si>
  <si>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</si>
  <si>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</si>
  <si>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</si>
  <si>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</si>
  <si>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</si>
  <si>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</si>
  <si>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</si>
  <si>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</si>
  <si>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</si>
  <si>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</si>
  <si>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</si>
  <si>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</si>
  <si>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</si>
  <si>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</si>
  <si>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</si>
  <si>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</si>
  <si>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</si>
  <si>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</si>
  <si>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</si>
  <si>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</si>
  <si>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</si>
  <si>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</si>
  <si>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</si>
  <si>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</si>
  <si>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</si>
  <si>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</si>
  <si>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</si>
  <si>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</si>
  <si>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</si>
  <si>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</si>
  <si>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</si>
  <si>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</si>
  <si>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</si>
  <si>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</si>
  <si>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</si>
  <si>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</si>
  <si>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</si>
  <si>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</si>
  <si>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</si>
  <si>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</si>
  <si>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</si>
  <si>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</si>
  <si>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</si>
  <si>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</si>
  <si>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</si>
  <si>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</si>
  <si>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</si>
  <si>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</si>
  <si>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</si>
  <si>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</si>
  <si>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</si>
  <si>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</si>
  <si>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</si>
  <si>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</si>
  <si>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</si>
  <si>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</si>
  <si>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</si>
  <si>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</si>
  <si>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</si>
  <si>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</si>
  <si>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</si>
  <si>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</si>
  <si>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</si>
  <si>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</si>
  <si>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</si>
  <si>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</si>
  <si>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</si>
  <si>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</si>
  <si>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</si>
  <si>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</si>
  <si>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</si>
  <si>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</si>
  <si>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</si>
  <si>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</si>
  <si>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</si>
  <si>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</si>
  <si>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</si>
  <si>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</si>
  <si>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</si>
  <si>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</si>
  <si>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</si>
  <si>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</si>
  <si>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</si>
  <si>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</si>
  <si>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</si>
  <si>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</si>
  <si>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</si>
  <si>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</si>
  <si>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</si>
  <si>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</si>
  <si>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</si>
  <si>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</si>
  <si>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</si>
  <si>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</si>
  <si>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</si>
  <si>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</si>
  <si>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</si>
  <si>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</si>
  <si>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</si>
  <si>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</si>
  <si>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</si>
  <si>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</si>
  <si>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</si>
  <si>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</si>
  <si>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</si>
  <si>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</si>
  <si>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</si>
  <si>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</si>
  <si>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</si>
  <si>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</si>
  <si>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</si>
  <si>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</si>
  <si>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</si>
  <si>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</si>
  <si>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</si>
  <si>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</si>
  <si>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</si>
  <si>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</si>
  <si>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</si>
  <si>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</si>
  <si>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</si>
  <si>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</si>
  <si>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</si>
  <si>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</si>
  <si>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</si>
  <si>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</si>
  <si>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</si>
  <si>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</si>
  <si>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</si>
  <si>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</si>
  <si>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</si>
  <si>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</si>
  <si>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</si>
  <si>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</si>
  <si>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</si>
  <si>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</si>
  <si>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</si>
  <si>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</si>
  <si>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</si>
  <si>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</si>
  <si>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</si>
  <si>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</si>
  <si>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</si>
  <si>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</si>
  <si>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</si>
  <si>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</si>
  <si>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</si>
  <si>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</si>
  <si>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</si>
  <si>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</si>
  <si>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</si>
  <si>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</si>
  <si>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</si>
  <si>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</si>
  <si>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</si>
  <si>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</si>
  <si>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</si>
  <si>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</si>
  <si>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</si>
  <si>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</si>
  <si>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</si>
  <si>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</si>
  <si>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</si>
  <si>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</si>
  <si>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</si>
  <si>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</si>
  <si>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</si>
  <si>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</si>
  <si>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</si>
  <si>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</si>
  <si>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</si>
  <si>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</si>
  <si>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</si>
  <si>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</si>
  <si>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</si>
  <si>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</si>
  <si>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</si>
  <si>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</si>
  <si>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</si>
  <si>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</si>
  <si>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</si>
  <si>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</si>
  <si>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</si>
  <si>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</si>
  <si>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</si>
  <si>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</si>
  <si>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</si>
  <si>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</si>
  <si>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</si>
  <si>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</si>
  <si>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</si>
  <si>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</si>
  <si>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</si>
  <si>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</si>
  <si>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</si>
  <si>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</si>
  <si>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</si>
  <si>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</si>
  <si>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</si>
  <si>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</si>
  <si>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</si>
  <si>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</si>
  <si>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</si>
  <si>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</si>
  <si>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</si>
  <si>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</si>
  <si>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</si>
  <si>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</si>
  <si>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</si>
  <si>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</si>
  <si>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</si>
  <si>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</si>
  <si>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</si>
  <si>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</si>
  <si>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</si>
  <si>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</si>
  <si>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</si>
  <si>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</si>
  <si>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</si>
  <si>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</si>
  <si>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</si>
  <si>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</si>
  <si>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</si>
  <si>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</si>
  <si>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</si>
  <si>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</si>
  <si>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</si>
  <si>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</si>
  <si>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</si>
  <si>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</si>
  <si>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</si>
  <si>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</si>
  <si>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</si>
  <si>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</si>
  <si>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</si>
  <si>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</si>
  <si>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</si>
  <si>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</si>
  <si>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</si>
  <si>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</si>
  <si>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</si>
  <si>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</si>
  <si>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</si>
  <si>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</si>
  <si>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</si>
  <si>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</si>
  <si>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</si>
  <si>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</si>
  <si>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</si>
  <si>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</si>
  <si>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</si>
  <si>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</si>
  <si>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</si>
  <si>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</si>
  <si>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</si>
  <si>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</si>
  <si>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</si>
  <si>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</si>
  <si>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</si>
  <si>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</si>
  <si>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</si>
  <si>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</si>
  <si>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</si>
  <si>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</si>
  <si>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</si>
  <si>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</si>
  <si>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</si>
  <si>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</si>
  <si>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</si>
  <si>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</si>
  <si>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</si>
  <si>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</si>
  <si>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</si>
  <si>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</si>
  <si>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</si>
  <si>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</si>
  <si>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</si>
  <si>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</si>
  <si>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</si>
  <si>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</si>
  <si>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</si>
  <si>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</si>
  <si>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</si>
  <si>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</si>
  <si>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</si>
  <si>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</si>
  <si>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</si>
  <si>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</si>
  <si>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</si>
  <si>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</si>
  <si>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</si>
  <si>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</si>
  <si>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</si>
  <si>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</si>
  <si>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</si>
  <si>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</si>
  <si>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</si>
  <si>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</si>
  <si>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</si>
  <si>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</si>
  <si>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</si>
  <si>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</si>
  <si>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</si>
  <si>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</si>
  <si>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</si>
  <si>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</si>
  <si>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</si>
  <si>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</si>
  <si>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</si>
  <si>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</si>
  <si>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</si>
  <si>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</si>
  <si>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</si>
  <si>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</si>
  <si>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</si>
  <si>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</si>
  <si>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</si>
  <si>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</si>
  <si>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</si>
  <si>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</si>
  <si>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</si>
  <si>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</si>
  <si>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</si>
  <si>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</si>
  <si>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</si>
  <si>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</si>
  <si>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</si>
  <si>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</si>
  <si>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</si>
  <si>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</si>
  <si>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</si>
  <si>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</si>
  <si>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</si>
  <si>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</si>
  <si>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</si>
  <si>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</si>
  <si>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</si>
  <si>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</si>
  <si>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</si>
  <si>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</si>
  <si>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</si>
  <si>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</si>
  <si>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</si>
  <si>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</si>
  <si>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</si>
  <si>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</si>
  <si>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</si>
  <si>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</si>
  <si>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</si>
  <si>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</si>
  <si>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</si>
  <si>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</si>
  <si>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</si>
  <si>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</si>
  <si>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</si>
  <si>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</si>
  <si>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</si>
  <si>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</si>
  <si>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</si>
  <si>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</si>
  <si>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</si>
  <si>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</si>
  <si>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</si>
  <si>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</si>
  <si>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</si>
  <si>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</si>
  <si>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</si>
  <si>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</si>
  <si>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</si>
  <si>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</si>
  <si>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</si>
  <si>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</si>
  <si>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</si>
  <si>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</si>
  <si>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</si>
  <si>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</si>
  <si>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</si>
  <si>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</si>
  <si>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</si>
  <si>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</si>
  <si>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</si>
  <si>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</si>
  <si>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</si>
  <si>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</si>
  <si>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</si>
  <si>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</si>
  <si>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</si>
  <si>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</si>
  <si>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</si>
  <si>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</si>
  <si>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</si>
  <si>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</si>
  <si>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</si>
  <si>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</si>
  <si>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</si>
  <si>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</si>
  <si>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</si>
  <si>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</si>
  <si>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</si>
  <si>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</si>
  <si>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</si>
  <si>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</si>
  <si>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</si>
  <si>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</si>
  <si>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</si>
  <si>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</si>
  <si>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</si>
  <si>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</si>
  <si>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</si>
  <si>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</si>
  <si>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</si>
  <si>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</si>
  <si>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</si>
  <si>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</si>
  <si>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</si>
  <si>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</si>
  <si>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</si>
  <si>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</si>
  <si>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</si>
  <si>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</si>
  <si>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</si>
  <si>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</si>
  <si>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</si>
  <si>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</si>
  <si>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</si>
  <si>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</si>
  <si>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</si>
  <si>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</si>
  <si>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</si>
  <si>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</si>
  <si>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</si>
  <si>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</si>
  <si>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</si>
  <si>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</si>
  <si>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</si>
  <si>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</si>
  <si>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</si>
  <si>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</si>
  <si>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</si>
  <si>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</si>
  <si>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</si>
  <si>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</si>
  <si>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</si>
  <si>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</si>
  <si>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</si>
  <si>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</si>
  <si>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</si>
  <si>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</si>
  <si>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</si>
  <si>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</si>
  <si>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</si>
  <si>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</si>
  <si>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</si>
  <si>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</si>
  <si>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</si>
  <si>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</si>
  <si>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</si>
  <si>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</si>
  <si>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</si>
  <si>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</si>
  <si>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</si>
  <si>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</si>
  <si>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</si>
  <si>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</si>
  <si>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</si>
  <si>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</si>
  <si>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</si>
  <si>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</si>
  <si>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</si>
  <si>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</si>
  <si>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</si>
  <si>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</si>
  <si>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</si>
  <si>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</si>
  <si>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</si>
  <si>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</si>
  <si>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</si>
  <si>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</si>
  <si>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</si>
  <si>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</si>
  <si>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</si>
  <si>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</si>
  <si>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</si>
  <si>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</si>
  <si>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</si>
  <si>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</si>
  <si>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</si>
  <si>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</si>
  <si>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</si>
  <si>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</si>
  <si>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</si>
  <si>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</si>
  <si>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</si>
  <si>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</si>
  <si>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</si>
  <si>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</si>
  <si>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</si>
  <si>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</si>
  <si>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</si>
  <si>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</si>
  <si>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</si>
  <si>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</si>
  <si>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</si>
  <si>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</si>
  <si>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</si>
  <si>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</si>
  <si>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</si>
  <si>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</si>
  <si>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</si>
  <si>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</si>
  <si>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</si>
  <si>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</si>
  <si>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</si>
  <si>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</si>
  <si>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</si>
  <si>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</si>
  <si>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</si>
  <si>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</si>
  <si>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</si>
  <si>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</si>
  <si>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</si>
  <si>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</si>
  <si>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</si>
  <si>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</si>
  <si>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</si>
  <si>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</si>
  <si>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</si>
  <si>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</si>
  <si>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</si>
  <si>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</si>
  <si>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</si>
  <si>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</si>
  <si>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</si>
  <si>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</si>
  <si>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</si>
  <si>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</si>
  <si>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</si>
  <si>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</si>
  <si>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</si>
  <si>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</si>
  <si>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</si>
  <si>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</si>
  <si>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</si>
  <si>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</si>
  <si>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</si>
  <si>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</si>
  <si>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</si>
  <si>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</si>
  <si>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</si>
  <si>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</si>
  <si>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</si>
  <si>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</si>
  <si>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</si>
  <si>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</si>
  <si>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</si>
  <si>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</si>
  <si>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</si>
  <si>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</si>
  <si>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</si>
  <si>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</si>
  <si>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</si>
  <si>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</si>
  <si>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</si>
  <si>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</si>
  <si>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</si>
  <si>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</si>
  <si>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</si>
  <si>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</si>
  <si>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</si>
  <si>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</si>
  <si>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</si>
  <si>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</si>
  <si>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</si>
  <si>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</si>
  <si>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</si>
  <si>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</si>
  <si>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</si>
  <si>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</si>
  <si>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</si>
  <si>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</si>
  <si>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</si>
  <si>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</si>
  <si>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</si>
  <si>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</si>
  <si>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</si>
  <si>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</si>
  <si>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</si>
  <si>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</si>
  <si>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</si>
  <si>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</si>
  <si>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</si>
  <si>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</si>
  <si>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</si>
  <si>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</si>
  <si>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</si>
  <si>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</si>
  <si>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</si>
  <si>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</si>
  <si>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</si>
  <si>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</si>
  <si>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</si>
  <si>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</si>
  <si>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</si>
  <si>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</si>
  <si>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</si>
  <si>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</si>
  <si>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</si>
  <si>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</si>
  <si>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</si>
  <si>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</si>
  <si>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</si>
  <si>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</si>
  <si>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</si>
  <si>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</si>
  <si>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</si>
  <si>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</si>
  <si>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</si>
  <si>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</si>
  <si>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</si>
  <si>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</si>
  <si>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</si>
  <si>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</si>
  <si>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</si>
  <si>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</si>
  <si>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</si>
  <si>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</si>
  <si>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</si>
  <si>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</si>
  <si>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</si>
  <si>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</si>
  <si>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</si>
  <si>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</si>
  <si>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</si>
  <si>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</si>
  <si>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</si>
  <si>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</si>
  <si>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</si>
  <si>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</si>
  <si>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</si>
  <si>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</si>
  <si>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</si>
  <si>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</si>
  <si>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</si>
  <si>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</si>
  <si>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</si>
  <si>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</si>
  <si>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</si>
  <si>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</si>
  <si>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</si>
  <si>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</si>
  <si>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</si>
  <si>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</si>
  <si>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</si>
  <si>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</si>
  <si>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</si>
  <si>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</si>
  <si>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</si>
  <si>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</si>
  <si>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</si>
  <si>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</si>
  <si>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</si>
  <si>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</si>
  <si>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</si>
  <si>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</si>
  <si>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</si>
  <si>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</si>
  <si>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</si>
  <si>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</si>
  <si>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</si>
  <si>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</si>
  <si>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</si>
  <si>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</si>
  <si>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</si>
  <si>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</si>
  <si>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</si>
  <si>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</si>
  <si>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</si>
  <si>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</si>
  <si>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</si>
  <si>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</si>
  <si>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</si>
  <si>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</si>
  <si>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</si>
  <si>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</si>
  <si>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</si>
  <si>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</si>
  <si>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</si>
  <si>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</si>
  <si>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</si>
  <si>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</si>
  <si>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</si>
  <si>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</si>
  <si>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</si>
  <si>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</si>
  <si>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</si>
  <si>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</si>
  <si>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</si>
  <si>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</si>
  <si>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</si>
  <si>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</si>
  <si>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</si>
  <si>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</si>
  <si>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</si>
  <si>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</si>
  <si>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</si>
  <si>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</si>
  <si>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</si>
  <si>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</si>
  <si>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</si>
  <si>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</si>
  <si>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</si>
  <si>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</si>
  <si>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</si>
  <si>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</si>
  <si>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</si>
  <si>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</si>
  <si>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</si>
  <si>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</si>
  <si>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</si>
  <si>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</si>
  <si>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</si>
  <si>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</si>
  <si>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</si>
  <si>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</si>
  <si>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</si>
  <si>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</si>
  <si>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</si>
  <si>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</si>
  <si>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</si>
  <si>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</si>
  <si>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</si>
  <si>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</si>
  <si>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</si>
  <si>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</si>
  <si>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</si>
  <si>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</si>
  <si>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</si>
  <si>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</si>
  <si>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</si>
  <si>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</si>
  <si>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</si>
  <si>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</si>
  <si>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</si>
  <si>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</si>
  <si>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</si>
  <si>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</si>
  <si>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</si>
  <si>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</si>
  <si>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</si>
  <si>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</si>
  <si>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</si>
  <si>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</si>
  <si>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</si>
  <si>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</si>
  <si>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</si>
  <si>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</si>
  <si>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</si>
  <si>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</si>
  <si>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</si>
  <si>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</si>
  <si>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</si>
  <si>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</si>
  <si>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</si>
  <si>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</si>
  <si>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</si>
  <si>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</si>
  <si>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</si>
  <si>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</si>
  <si>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</si>
  <si>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</si>
  <si>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</si>
  <si>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</si>
  <si>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</si>
  <si>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</si>
  <si>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</si>
  <si>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</si>
  <si>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</si>
  <si>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</si>
  <si>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</si>
  <si>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</si>
  <si>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</si>
  <si>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</si>
  <si>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</si>
  <si>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</si>
  <si>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</si>
  <si>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</si>
  <si>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</si>
  <si>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</si>
  <si>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</si>
  <si>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</si>
  <si>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</si>
  <si>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</si>
  <si>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</si>
  <si>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</si>
  <si>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</si>
  <si>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</si>
  <si>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</si>
  <si>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</si>
  <si>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</si>
  <si>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</si>
  <si>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</si>
  <si>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</si>
  <si>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</si>
  <si>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</si>
  <si>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</si>
  <si>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</si>
  <si>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</si>
  <si>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</si>
  <si>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</si>
  <si>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</si>
  <si>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</si>
  <si>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</si>
  <si>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</si>
  <si>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</si>
  <si>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</si>
  <si>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</si>
  <si>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</si>
  <si>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</si>
  <si>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</si>
  <si>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</si>
  <si>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</si>
  <si>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</si>
  <si>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</si>
  <si>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</si>
  <si>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</si>
  <si>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</si>
  <si>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</si>
  <si>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</si>
  <si>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</si>
  <si>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</si>
  <si>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</si>
  <si>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</si>
  <si>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</si>
  <si>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</si>
  <si>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</si>
  <si>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</si>
  <si>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</si>
  <si>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</si>
  <si>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</si>
  <si>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</si>
  <si>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</si>
  <si>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</si>
  <si>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</si>
  <si>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</si>
  <si>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</si>
  <si>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</si>
  <si>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</si>
  <si>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</si>
  <si>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</si>
  <si>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</si>
  <si>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</si>
  <si>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</si>
  <si>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</si>
  <si>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</si>
  <si>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</si>
  <si>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</si>
  <si>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</si>
  <si>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</si>
  <si>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</si>
  <si>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</si>
  <si>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</si>
  <si>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</si>
  <si>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</si>
  <si>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</si>
  <si>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</si>
  <si>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</si>
  <si>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</si>
  <si>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</si>
  <si>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</si>
  <si>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</si>
  <si>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</si>
  <si>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</si>
  <si>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</si>
  <si>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</si>
  <si>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</si>
  <si>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</si>
  <si>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</si>
  <si>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</si>
  <si>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</si>
  <si>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</si>
  <si>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</si>
  <si>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</si>
  <si>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</si>
  <si>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</si>
  <si>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</si>
  <si>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</si>
  <si>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</si>
  <si>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</si>
  <si>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</si>
  <si>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</si>
  <si>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</si>
  <si>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</si>
  <si>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</si>
  <si>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</si>
  <si>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</si>
  <si>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</si>
  <si>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</si>
  <si>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</si>
  <si>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</si>
  <si>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</si>
  <si>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</si>
  <si>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</si>
  <si>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</si>
  <si>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</si>
  <si>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</si>
  <si>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</si>
  <si>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</si>
  <si>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</si>
  <si>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</si>
  <si>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</si>
  <si>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</si>
  <si>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</si>
  <si>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</si>
  <si>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</si>
  <si>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</si>
  <si>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</si>
  <si>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</si>
  <si>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</si>
  <si>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</si>
  <si>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</si>
  <si>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</si>
  <si>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</si>
  <si>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</si>
  <si>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</si>
  <si>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</si>
  <si>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</si>
  <si>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</si>
  <si>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</si>
  <si>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</si>
  <si>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</si>
  <si>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</si>
  <si>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</si>
  <si>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</si>
  <si>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</si>
  <si>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</si>
  <si>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</si>
  <si>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</si>
  <si>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</si>
  <si>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</si>
  <si>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</si>
  <si>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</si>
  <si>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</si>
  <si>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</si>
  <si>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</si>
  <si>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</si>
  <si>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</si>
  <si>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</si>
  <si>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</si>
  <si>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</si>
  <si>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</si>
  <si>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</si>
  <si>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</si>
  <si>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</si>
  <si>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</si>
  <si>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</si>
  <si>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</si>
  <si>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</si>
  <si>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</si>
  <si>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</si>
  <si>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</si>
  <si>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</si>
  <si>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</si>
  <si>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</si>
  <si>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</si>
  <si>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</si>
  <si>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</si>
  <si>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</si>
  <si>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</si>
  <si>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</si>
  <si>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</si>
  <si>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</si>
  <si>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</si>
  <si>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</si>
  <si>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</si>
  <si>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</si>
  <si>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</si>
  <si>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</si>
  <si>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</si>
  <si>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</si>
  <si>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</si>
  <si>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</si>
  <si>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</si>
  <si>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</si>
  <si>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</si>
  <si>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</si>
  <si>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</si>
  <si>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</si>
  <si>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</si>
  <si>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</si>
  <si>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</si>
  <si>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</si>
  <si>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</si>
  <si>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</si>
  <si>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</si>
  <si>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</si>
  <si>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</si>
  <si>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</si>
  <si>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</si>
  <si>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</si>
  <si>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</si>
  <si>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</si>
  <si>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</si>
  <si>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</si>
  <si>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</si>
  <si>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</si>
  <si>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</si>
  <si>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</si>
  <si>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</si>
  <si>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</si>
  <si>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</si>
  <si>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</si>
  <si>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</si>
  <si>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</si>
  <si>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</si>
  <si>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</si>
  <si>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</si>
  <si>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</si>
  <si>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</si>
  <si>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</si>
  <si>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</si>
  <si>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</si>
  <si>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</si>
  <si>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</si>
  <si>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</si>
  <si>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</si>
  <si>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</si>
  <si>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</si>
  <si>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</si>
  <si>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</si>
  <si>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</si>
  <si>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</si>
  <si>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</si>
  <si>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</si>
  <si>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</si>
  <si>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</si>
  <si>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</si>
  <si>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</si>
  <si>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</si>
  <si>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</si>
  <si>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</si>
  <si>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</si>
  <si>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</si>
  <si>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</si>
  <si>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</si>
  <si>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</si>
  <si>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</si>
  <si>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</si>
  <si>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</si>
  <si>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</si>
  <si>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</si>
  <si>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</si>
  <si>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</si>
  <si>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</si>
  <si>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</si>
  <si>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</si>
  <si>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</si>
  <si>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</si>
  <si>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</si>
  <si>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</si>
  <si>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</si>
  <si>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</si>
  <si>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</si>
  <si>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</si>
  <si>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</si>
  <si>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</si>
  <si>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</si>
  <si>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</si>
  <si>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</si>
  <si>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</si>
  <si>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</si>
  <si>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</si>
  <si>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</si>
  <si>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</si>
  <si>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</si>
  <si>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</si>
  <si>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</si>
  <si>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</si>
  <si>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</si>
  <si>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</si>
  <si>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</si>
  <si>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</si>
  <si>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</si>
  <si>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</si>
  <si>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</si>
  <si>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</si>
  <si>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</si>
  <si>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</si>
  <si>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</si>
  <si>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</si>
  <si>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</si>
  <si>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</si>
  <si>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</si>
  <si>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</si>
  <si>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</si>
  <si>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</si>
  <si>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</si>
  <si>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</si>
  <si>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</si>
  <si>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</si>
  <si>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</si>
  <si>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</si>
  <si>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</si>
  <si>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</si>
  <si>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</si>
  <si>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</si>
  <si>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</si>
  <si>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</si>
  <si>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</si>
  <si>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</si>
  <si>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</si>
  <si>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</si>
  <si>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</si>
  <si>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</si>
  <si>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</si>
  <si>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</si>
  <si>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</si>
  <si>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</si>
  <si>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</si>
  <si>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</si>
  <si>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</si>
  <si>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</si>
  <si>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</si>
  <si>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</si>
  <si>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</si>
  <si>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</si>
  <si>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</si>
  <si>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</si>
  <si>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</si>
  <si>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</si>
  <si>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</si>
  <si>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</si>
  <si>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</si>
  <si>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</si>
  <si>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</si>
  <si>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</si>
  <si>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</si>
  <si>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</si>
  <si>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</si>
  <si>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</si>
  <si>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</si>
  <si>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</si>
  <si>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</si>
  <si>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</si>
  <si>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</si>
  <si>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</si>
  <si>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</si>
  <si>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</si>
  <si>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</si>
  <si>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</si>
  <si>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</si>
  <si>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</si>
  <si>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</si>
  <si>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</si>
  <si>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</si>
  <si>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</si>
  <si>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</si>
  <si>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</si>
  <si>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</si>
  <si>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</si>
  <si>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</si>
  <si>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</si>
  <si>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</si>
  <si>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</si>
  <si>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</si>
  <si>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</si>
  <si>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</si>
  <si>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</si>
  <si>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</si>
  <si>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</si>
  <si>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</si>
  <si>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</si>
  <si>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</si>
  <si>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</si>
  <si>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</si>
  <si>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</si>
  <si>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</si>
  <si>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</si>
  <si>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</si>
  <si>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</si>
  <si>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</si>
  <si>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</si>
  <si>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</si>
  <si>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</si>
  <si>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</si>
  <si>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</si>
  <si>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</si>
  <si>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</si>
  <si>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</si>
  <si>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</si>
  <si>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</si>
  <si>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</si>
  <si>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</si>
  <si>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</si>
  <si>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</si>
  <si>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</si>
  <si>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</si>
  <si>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</si>
  <si>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</si>
  <si>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</si>
  <si>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</si>
  <si>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</si>
  <si>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</si>
  <si>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</si>
  <si>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</si>
  <si>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</si>
  <si>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</si>
  <si>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</si>
  <si>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</si>
  <si>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</si>
  <si>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</si>
  <si>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</si>
  <si>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</si>
  <si>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</si>
  <si>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</si>
  <si>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</si>
  <si>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</si>
  <si>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</si>
  <si>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</si>
  <si>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</si>
  <si>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</si>
  <si>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</si>
  <si>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</si>
  <si>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</si>
  <si>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</si>
  <si>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</si>
  <si>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</si>
  <si>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</si>
  <si>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</si>
  <si>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</si>
  <si>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</si>
  <si>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</si>
  <si>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</si>
  <si>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</si>
  <si>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</si>
  <si>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</si>
  <si>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</si>
  <si>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</si>
  <si>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</si>
  <si>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</si>
  <si>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</si>
  <si>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</si>
  <si>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</si>
  <si>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</si>
  <si>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</si>
  <si>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</si>
  <si>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</si>
  <si>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</si>
  <si>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</si>
  <si>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</si>
  <si>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</si>
  <si>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</si>
  <si>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</si>
  <si>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</si>
  <si>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</si>
  <si>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</si>
  <si>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</si>
  <si>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</si>
  <si>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</si>
  <si>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</si>
  <si>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</si>
  <si>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</si>
  <si>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</si>
  <si>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</si>
  <si>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</si>
  <si>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</si>
  <si>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</si>
  <si>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</si>
  <si>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</si>
  <si>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</si>
  <si>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</si>
  <si>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</si>
  <si>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</si>
  <si>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</si>
  <si>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</si>
  <si>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</si>
  <si>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</si>
  <si>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</si>
  <si>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</si>
  <si>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</si>
  <si>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</si>
  <si>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</si>
  <si>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</si>
  <si>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</si>
  <si>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</si>
  <si>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</si>
  <si>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</si>
  <si>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</si>
  <si>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</si>
  <si>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</si>
  <si>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</si>
  <si>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</si>
  <si>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</si>
  <si>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</si>
  <si>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</si>
  <si>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</si>
  <si>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</si>
  <si>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</si>
  <si>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</si>
  <si>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</si>
  <si>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</si>
  <si>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</si>
  <si>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</si>
  <si>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</si>
  <si>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</si>
  <si>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</si>
  <si>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</si>
  <si>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</si>
  <si>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</si>
  <si>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</si>
  <si>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</si>
  <si>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</si>
  <si>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</si>
  <si>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</si>
  <si>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</si>
  <si>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</si>
  <si>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</si>
  <si>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</si>
  <si>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</si>
  <si>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</si>
  <si>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</si>
  <si>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</si>
  <si>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</si>
  <si>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</si>
  <si>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</si>
  <si>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</si>
  <si>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</si>
  <si>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</si>
  <si>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</si>
  <si>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</si>
  <si>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</si>
  <si>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</si>
  <si>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</si>
  <si>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</si>
  <si>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</si>
  <si>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</si>
  <si>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</si>
  <si>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</si>
  <si>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</si>
  <si>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</si>
  <si>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</si>
  <si>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</si>
  <si>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</si>
  <si>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</si>
  <si>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</si>
  <si>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</si>
  <si>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</si>
  <si>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</si>
  <si>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</si>
  <si>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</si>
  <si>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</si>
  <si>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</si>
  <si>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</si>
  <si>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</si>
  <si>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</si>
  <si>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</si>
  <si>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</si>
  <si>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</si>
  <si>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</si>
  <si>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</si>
  <si>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</si>
  <si>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</si>
  <si>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</si>
  <si>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</si>
  <si>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</si>
  <si>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</si>
  <si>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</si>
  <si>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</si>
  <si>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</si>
  <si>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</si>
  <si>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</si>
  <si>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</si>
  <si>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</si>
  <si>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</si>
  <si>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</si>
  <si>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</si>
  <si>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</si>
  <si>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</si>
  <si>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</si>
  <si>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</si>
  <si>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</si>
  <si>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</si>
  <si>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</si>
  <si>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</si>
  <si>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</si>
  <si>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</si>
  <si>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</si>
  <si>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</si>
  <si>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</si>
  <si>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</si>
  <si>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</si>
  <si>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</si>
  <si>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</si>
  <si>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</si>
  <si>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</si>
  <si>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</si>
  <si>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</si>
  <si>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</si>
  <si>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</si>
  <si>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</si>
  <si>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</si>
  <si>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</si>
  <si>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</si>
  <si>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</si>
  <si>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</si>
  <si>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</si>
  <si>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</si>
  <si>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</si>
  <si>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</si>
  <si>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</si>
  <si>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</si>
  <si>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</si>
  <si>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</si>
  <si>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</si>
  <si>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</si>
  <si>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</si>
  <si>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</si>
  <si>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</si>
  <si>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</si>
  <si>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</si>
  <si>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</si>
  <si>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</si>
  <si>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</si>
  <si>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</si>
  <si>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</si>
  <si>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</si>
  <si>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</si>
  <si>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</si>
  <si>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</si>
  <si>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</si>
  <si>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</si>
  <si>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</si>
  <si>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</si>
  <si>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</si>
  <si>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</si>
  <si>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</si>
  <si>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</si>
  <si>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</si>
  <si>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</si>
  <si>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</si>
  <si>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</si>
  <si>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</si>
  <si>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</si>
  <si>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</si>
  <si>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</si>
  <si>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</si>
  <si>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</si>
  <si>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</si>
  <si>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</si>
  <si>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</si>
  <si>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</si>
  <si>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</si>
  <si>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</si>
  <si>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</si>
  <si>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</si>
  <si>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</si>
  <si>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</si>
  <si>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</si>
  <si>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</si>
  <si>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</si>
  <si>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</si>
  <si>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</si>
  <si>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</si>
  <si>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</si>
  <si>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</si>
  <si>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</si>
  <si>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</si>
  <si>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</si>
  <si>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</si>
  <si>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</si>
  <si>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</si>
  <si>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</si>
  <si>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</si>
  <si>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</si>
  <si>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</si>
  <si>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</si>
  <si>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</si>
  <si>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</si>
  <si>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</si>
  <si>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</si>
  <si>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</si>
  <si>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</si>
  <si>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</si>
  <si>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</si>
  <si>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</si>
  <si>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</si>
  <si>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</si>
  <si>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</si>
  <si>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</si>
  <si>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</si>
  <si>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</si>
  <si>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</si>
  <si>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</si>
  <si>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</si>
  <si>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</si>
  <si>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</si>
  <si>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</si>
  <si>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</si>
  <si>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</si>
  <si>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</si>
  <si>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</si>
  <si>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</si>
  <si>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</si>
  <si>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</si>
  <si>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</si>
  <si>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</si>
  <si>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</si>
  <si>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</si>
  <si>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</si>
  <si>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</si>
  <si>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</si>
  <si>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</si>
  <si>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</si>
  <si>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</si>
  <si>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</si>
  <si>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</si>
  <si>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</si>
  <si>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</si>
  <si>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</si>
  <si>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</si>
  <si>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</si>
  <si>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</si>
  <si>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</si>
  <si>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</si>
  <si>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</si>
  <si>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</si>
  <si>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</si>
  <si>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</si>
  <si>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</si>
  <si>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</si>
  <si>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</si>
  <si>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</si>
  <si>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</si>
  <si>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</si>
  <si>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</si>
  <si>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</si>
  <si>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</si>
  <si>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</si>
  <si>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</si>
  <si>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</si>
  <si>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</si>
  <si>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</si>
  <si>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</si>
  <si>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</si>
  <si>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</si>
  <si>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</si>
  <si>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</si>
  <si>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</si>
  <si>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</si>
  <si>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</si>
  <si>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</si>
  <si>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</si>
  <si>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</si>
  <si>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</si>
  <si>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</si>
  <si>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</si>
  <si>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</si>
  <si>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</si>
  <si>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</si>
  <si>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</si>
  <si>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</si>
  <si>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</si>
  <si>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</si>
  <si>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</si>
  <si>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</si>
  <si>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</si>
  <si>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</si>
  <si>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</si>
  <si>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</si>
  <si>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</si>
  <si>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</si>
  <si>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</si>
  <si>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</si>
  <si>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</si>
  <si>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</si>
  <si>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</si>
  <si>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</si>
  <si>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</si>
  <si>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</si>
  <si>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</si>
  <si>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</si>
  <si>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</si>
  <si>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</si>
  <si>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</si>
  <si>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</si>
  <si>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</si>
  <si>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</si>
  <si>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</si>
  <si>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</si>
  <si>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</si>
  <si>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</si>
  <si>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</si>
  <si>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</si>
  <si>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</si>
  <si>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</si>
  <si>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</si>
  <si>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</si>
  <si>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</si>
  <si>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</si>
  <si>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</si>
  <si>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</si>
  <si>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</si>
  <si>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</si>
  <si>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</si>
  <si>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</si>
  <si>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</si>
  <si>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Сапарева баня</t>
  </si>
  <si>
    <t>Силвия Джерманска</t>
  </si>
  <si>
    <t>Любка Маргина</t>
  </si>
  <si>
    <t>Калин Гелев</t>
  </si>
  <si>
    <t>2-33-78</t>
  </si>
  <si>
    <t>0 7 0 7</t>
  </si>
  <si>
    <t>sap_oba@abv.bg</t>
  </si>
  <si>
    <t>31.12.2017 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</si>
</sst>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PageLayoutView="0" workbookViewId="0" topLeftCell="A1">
      <pane xSplit="5" ySplit="10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 t="str">
        <f>+OTCHET!B9</f>
        <v>Община Сапарева баня</v>
      </c>
      <c r="C2" s="1738"/>
      <c r="D2" s="1739"/>
      <c r="E2" s="1022"/>
      <c r="F2" s="1023">
        <f>+OTCHET!H9</f>
        <v>0</v>
      </c>
      <c r="G2" s="1024" t="str">
        <f>+OTCHET!F12</f>
        <v>6008</v>
      </c>
      <c r="H2" s="1025"/>
      <c r="I2" s="1740">
        <f>+OTCHET!H603</f>
        <v>0</v>
      </c>
      <c r="J2" s="1741"/>
      <c r="K2" s="1016"/>
      <c r="L2" s="1742" t="str">
        <f>OTCHET!H601</f>
        <v>sap_oba@abv.bg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41991</v>
      </c>
      <c r="M115" s="1098"/>
      <c r="N115" s="1135">
        <f>+ROUND(+G115+J115+L115,0)</f>
        <v>41991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41991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41991</v>
      </c>
      <c r="M117" s="1098"/>
      <c r="N117" s="1212">
        <f>+ROUND(+SUM(N115:N116),0)</f>
        <v>41991</v>
      </c>
      <c r="O117" s="1100"/>
      <c r="P117" s="1210">
        <f>+ROUND(+SUM(P115:P116),0)</f>
        <v>0</v>
      </c>
      <c r="Q117" s="1211">
        <f>+ROUND(+SUM(Q115:Q116),0)</f>
        <v>41991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41991</v>
      </c>
      <c r="M119" s="1098"/>
      <c r="N119" s="1237">
        <f>+ROUND(N105+N109+N113+N117,0)</f>
        <v>41991</v>
      </c>
      <c r="O119" s="1100"/>
      <c r="P119" s="1283">
        <f>+ROUND(P105+P109+P113+P117,0)</f>
        <v>0</v>
      </c>
      <c r="Q119" s="1236">
        <f>+ROUND(Q105+Q109+Q113+Q117,0)</f>
        <v>41991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193479</v>
      </c>
      <c r="M127" s="1098"/>
      <c r="N127" s="1112">
        <f>+ROUND(+G127+J127+L127,0)</f>
        <v>193479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193479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235470</v>
      </c>
      <c r="M129" s="1098"/>
      <c r="N129" s="1124">
        <f>+ROUND(+G129+J129+L129,0)</f>
        <v>235470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235470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41991</v>
      </c>
      <c r="M130" s="1098"/>
      <c r="N130" s="1299">
        <f>+ROUND(+N129-N127-N128,0)</f>
        <v>41991</v>
      </c>
      <c r="O130" s="1100"/>
      <c r="P130" s="1297">
        <f>+ROUND(+P129-P127-P128,0)</f>
        <v>0</v>
      </c>
      <c r="Q130" s="1298">
        <f>+ROUND(+Q129-Q127-Q128,0)</f>
        <v>41991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31.12.2017 г.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46" r:id="rId3"/>
  <headerFooter>
    <oddHeader>&amp;C&amp;"Times New Roman,Italic"&amp;10- &amp;P / &amp;N -</oddHeader>
  </headerFooter>
  <colBreaks count="1" manualBreakCount="1"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Сапарева баня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Сапарева баня</v>
      </c>
      <c r="C13" s="714"/>
      <c r="D13" s="714"/>
      <c r="E13" s="717" t="str">
        <f>+OTCHET!E12</f>
        <v>код по ЕБК:</v>
      </c>
      <c r="F13" s="233" t="str">
        <f>+OTCHET!F12</f>
        <v>6008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41991</v>
      </c>
      <c r="G84" s="909">
        <f>+G85+G86</f>
        <v>0</v>
      </c>
      <c r="H84" s="910">
        <f>+H85+H86</f>
        <v>41991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41991</v>
      </c>
      <c r="G86" s="967">
        <f>+OTCHET!I517+OTCHET!I520+OTCHET!I540</f>
        <v>0</v>
      </c>
      <c r="H86" s="968">
        <f>+OTCHET!J517+OTCHET!J520+OTCHET!J540</f>
        <v>41991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193479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193479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-235470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-235470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sap_oba@abv.bg</v>
      </c>
      <c r="C105" s="989"/>
      <c r="D105" s="989"/>
      <c r="E105" s="671"/>
      <c r="F105" s="705"/>
      <c r="G105" s="1378" t="str">
        <f>+OTCHET!E601</f>
        <v>0 7 0 7</v>
      </c>
      <c r="H105" s="1378" t="str">
        <f>+OTCHET!F601</f>
        <v>2-33-78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Силвия Джерманска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Любка Маргина</v>
      </c>
      <c r="F112" s="1756"/>
      <c r="G112" s="1005"/>
      <c r="H112" s="691"/>
      <c r="I112" s="1377" t="str">
        <f>+OTCHET!G599</f>
        <v>Калин Гелев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0" zoomScaleNormal="70" zoomScalePageLayoutView="0" workbookViewId="0" topLeftCell="B2">
      <selection activeCell="D601" sqref="D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 t="s">
        <v>2063</v>
      </c>
      <c r="C9" s="1834"/>
      <c r="D9" s="1835"/>
      <c r="E9" s="115">
        <v>42736</v>
      </c>
      <c r="F9" s="116">
        <v>43100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Сапарева баня</v>
      </c>
      <c r="C12" s="1796"/>
      <c r="D12" s="1797"/>
      <c r="E12" s="118" t="s">
        <v>985</v>
      </c>
      <c r="F12" s="1593" t="s">
        <v>1482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 t="str">
        <f>$B$9</f>
        <v>Община Сапарева баня</v>
      </c>
      <c r="C175" s="1793"/>
      <c r="D175" s="1794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Сапарева баня</v>
      </c>
      <c r="C178" s="1796"/>
      <c r="D178" s="1797"/>
      <c r="E178" s="232" t="s">
        <v>910</v>
      </c>
      <c r="F178" s="233" t="str">
        <f>$F$12</f>
        <v>6008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 t="str">
        <f>$B$9</f>
        <v>Община Сапарева баня</v>
      </c>
      <c r="C346" s="1793"/>
      <c r="D346" s="1794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Сапарева баня</v>
      </c>
      <c r="C349" s="1796"/>
      <c r="D349" s="1797"/>
      <c r="E349" s="411" t="s">
        <v>910</v>
      </c>
      <c r="F349" s="233" t="str">
        <f>$F$12</f>
        <v>6008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 t="str">
        <f>$B$9</f>
        <v>Община Сапарева баня</v>
      </c>
      <c r="C431" s="1793"/>
      <c r="D431" s="1794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Сапарева баня</v>
      </c>
      <c r="C434" s="1796"/>
      <c r="D434" s="1797"/>
      <c r="E434" s="411" t="s">
        <v>910</v>
      </c>
      <c r="F434" s="233" t="str">
        <f>$F$12</f>
        <v>6008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 t="str">
        <f>$B$9</f>
        <v>Община Сапарева баня</v>
      </c>
      <c r="C447" s="1793"/>
      <c r="D447" s="1794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Сапарева баня</v>
      </c>
      <c r="C450" s="1796"/>
      <c r="D450" s="1797"/>
      <c r="E450" s="411" t="s">
        <v>910</v>
      </c>
      <c r="F450" s="233" t="str">
        <f>$F$12</f>
        <v>6008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41991</v>
      </c>
      <c r="K540" s="583">
        <f t="shared" si="132"/>
        <v>0</v>
      </c>
      <c r="L540" s="580">
        <f t="shared" si="132"/>
        <v>41991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>
        <v>41991</v>
      </c>
      <c r="K542" s="599">
        <v>0</v>
      </c>
      <c r="L542" s="1388">
        <f t="shared" si="121"/>
        <v>41991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-41991</v>
      </c>
      <c r="K562" s="583">
        <f t="shared" si="133"/>
        <v>0</v>
      </c>
      <c r="L562" s="580">
        <f t="shared" si="133"/>
        <v>-41991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193479</v>
      </c>
      <c r="K563" s="586">
        <v>0</v>
      </c>
      <c r="L563" s="1382">
        <f t="shared" si="121"/>
        <v>193479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-235470</v>
      </c>
      <c r="K569" s="1659">
        <v>0</v>
      </c>
      <c r="L569" s="1396">
        <f t="shared" si="134"/>
        <v>-235470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 t="s">
        <v>2065</v>
      </c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74" t="s">
        <v>2066</v>
      </c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 t="s">
        <v>2070</v>
      </c>
      <c r="C601" s="1761"/>
      <c r="D601" s="677" t="s">
        <v>902</v>
      </c>
      <c r="E601" s="678" t="s">
        <v>2068</v>
      </c>
      <c r="F601" s="679" t="s">
        <v>2067</v>
      </c>
      <c r="G601" s="680" t="s">
        <v>903</v>
      </c>
      <c r="H601" s="1762" t="s">
        <v>2069</v>
      </c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silveto</cp:lastModifiedBy>
  <cp:lastPrinted>2018-01-24T08:54:31Z</cp:lastPrinted>
  <dcterms:created xsi:type="dcterms:W3CDTF">1997-12-10T11:54:07Z</dcterms:created>
  <dcterms:modified xsi:type="dcterms:W3CDTF">2018-01-24T08:54:35Z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