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<sst xmlns="http://schemas.openxmlformats.org/spreadsheetml/2006/main" count="1561" uniqueCount="290">
  <si>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</si>
  <si>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</si>
  <si>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</si>
  <si>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</si>
  <si>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</si>
  <si>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</si>
  <si>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</si>
  <si>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</si>
  <si>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</si>
  <si>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</si>
  <si>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</si>
  <si>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</si>
  <si>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</si>
  <si>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</si>
  <si>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</si>
  <si>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</si>
  <si>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</si>
  <si>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</si>
  <si>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</si>
  <si>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</si>
  <si>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</si>
  <si>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</si>
  <si>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</si>
  <si>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</si>
  <si>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</si>
  <si>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</si>
  <si>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</si>
  <si>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</si>
  <si>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</si>
  <si>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</si>
  <si>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</si>
  <si>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</si>
  <si>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</si>
  <si>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</si>
  <si>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</si>
  <si>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</si>
  <si>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</si>
  <si>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</si>
  <si>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</si>
  <si>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</si>
  <si>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</si>
  <si>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</si>
  <si>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</si>
  <si>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</si>
  <si>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</si>
  <si>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</si>
  <si>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</si>
  <si>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</si>
  <si>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</si>
  <si>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</si>
  <si>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</si>
  <si>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</si>
  <si>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</si>
  <si>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</si>
  <si>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</si>
  <si>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</si>
  <si>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</si>
  <si>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</si>
  <si>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</si>
  <si>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</si>
  <si>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</si>
  <si>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</si>
  <si>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</si>
  <si>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</si>
  <si>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</si>
  <si>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</si>
  <si>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</si>
  <si>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</si>
  <si>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</si>
  <si>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</si>
  <si>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</si>
  <si>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</si>
  <si>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</si>
  <si>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</si>
  <si>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</si>
  <si>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</si>
  <si>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</si>
  <si>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</si>
  <si>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</si>
  <si>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</si>
  <si>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</si>
  <si>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</si>
  <si>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</si>
  <si>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</si>
  <si>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</si>
  <si>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</si>
  <si>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</si>
  <si>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</si>
  <si>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</si>
  <si>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</si>
  <si>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</si>
  <si>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</si>
  <si>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</si>
  <si>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</si>
  <si>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</si>
  <si>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</si>
  <si>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</si>
  <si>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</si>
  <si>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</si>
  <si>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</si>
  <si>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</si>
  <si>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</si>
  <si>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</si>
  <si>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</si>
  <si>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</si>
  <si>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</si>
  <si>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</si>
  <si>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</si>
  <si>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</si>
  <si>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</si>
  <si>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</si>
  <si>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</si>
  <si>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</si>
  <si>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</si>
  <si>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</si>
  <si>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</si>
  <si>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</si>
  <si>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</si>
  <si>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</si>
  <si>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</si>
  <si>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</si>
  <si>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</si>
  <si>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</si>
  <si>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</si>
  <si>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</si>
  <si>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</si>
  <si>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</si>
  <si>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</si>
  <si>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</si>
  <si>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</si>
  <si>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</si>
  <si>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</si>
  <si>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</si>
  <si>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</si>
  <si>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</si>
  <si>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</si>
  <si>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</si>
  <si>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</si>
  <si>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</si>
  <si>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</si>
  <si>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</si>
  <si>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</si>
  <si>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</si>
  <si>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</si>
  <si>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</si>
  <si>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</si>
  <si>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</si>
  <si>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</si>
  <si>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</si>
  <si>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</si>
  <si>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</si>
  <si>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</si>
  <si>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</si>
  <si>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</si>
  <si>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</si>
  <si>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</si>
  <si>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</si>
  <si>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</si>
  <si>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</si>
  <si>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</si>
  <si>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</si>
  <si>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</si>
  <si>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</si>
  <si>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</si>
  <si>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</si>
  <si>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</si>
  <si>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</si>
  <si>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</si>
  <si>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</si>
  <si>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</si>
  <si>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</si>
  <si>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</si>
  <si>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</si>
  <si>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</si>
  <si>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</si>
  <si>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</si>
  <si>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</si>
  <si>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</si>
  <si>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</si>
  <si>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</si>
  <si>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</si>
  <si>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</si>
  <si>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</si>
  <si>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</si>
  <si>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</si>
  <si>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</si>
  <si>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</si>
  <si>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</si>
  <si>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</si>
  <si>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</si>
  <si>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</si>
  <si>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</si>
  <si>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</si>
  <si>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</si>
  <si>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</si>
  <si>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</si>
  <si>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</si>
  <si>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</si>
  <si>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</si>
  <si>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</si>
  <si>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</si>
  <si>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</si>
  <si>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</si>
  <si>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</si>
  <si>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</si>
  <si>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</si>
  <si>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</si>
  <si>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</si>
  <si>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</si>
  <si>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</si>
  <si>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</si>
  <si>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</si>
  <si>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</si>
  <si>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</si>
  <si>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</si>
  <si>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</si>
  <si>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</si>
  <si>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</si>
  <si>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</si>
  <si>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</si>
  <si>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</si>
  <si>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</si>
  <si>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</si>
  <si>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</si>
  <si>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</si>
  <si>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</si>
  <si>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</si>
  <si>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</si>
  <si>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</si>
  <si>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</si>
  <si>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</si>
  <si>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</si>
  <si>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</si>
  <si>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</si>
  <si>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</si>
  <si>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</si>
  <si>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</si>
  <si>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</si>
  <si>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</si>
  <si>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</si>
  <si>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</si>
  <si>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</si>
  <si>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</si>
  <si>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</si>
  <si>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</si>
  <si>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</si>
  <si>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>10-63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</si>
  <si>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</si>
  <si>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</si>
  <si>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</si>
  <si>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</si>
  <si>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</si>
  <si>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</si>
  <si>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</si>
  <si>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</si>
  <si>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</si>
  <si>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</si>
  <si>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</si>
  <si>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</si>
  <si>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</si>
  <si>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</si>
  <si>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</si>
  <si>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</si>
  <si>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</si>
  <si>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</si>
  <si>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</si>
  <si>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</si>
  <si>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</si>
  <si>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</si>
  <si>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</si>
  <si>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</si>
  <si>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</si>
  <si>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</si>
  <si>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</si>
  <si>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</si>
  <si>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</si>
  <si>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</si>
  <si>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</si>
  <si>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</si>
  <si>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 xml:space="preserve">  Б Ю Д Ж Е Т  - 2015 г. - ПЪРВОНАЧАЛЕН  ПЛАН</t>
  </si>
  <si>
    <t xml:space="preserve"> - ПОГАШЕНИЯ ПО КРАТКОСРОЧНИ ЗАЕМИ ОТ ДРУГИ ЛИЦА В СТРАНАТА (-)</t>
  </si>
  <si>
    <t>83-81</t>
  </si>
  <si>
    <t xml:space="preserve"> -ДРУГИ ФИНАНСОВИ УСЛУГИ</t>
  </si>
  <si>
    <t xml:space="preserve"> -ДРУГИ ФИНАНСОВИ РАЗХОДИ</t>
  </si>
  <si>
    <t xml:space="preserve"> -РАЗХОДИ ЗА ТЕКУЩ РЕМОНТ</t>
  </si>
  <si>
    <t>ПРИДОБИВАНЕ НА НМА</t>
  </si>
  <si>
    <t>КЛУБ НА ИНВАЛИДА</t>
  </si>
  <si>
    <t xml:space="preserve"> 5 3 589</t>
  </si>
  <si>
    <t>ДРУГИ СЛУЖБИ И ДЕЙНОСТИ</t>
  </si>
  <si>
    <t>42-19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</si>
</sst>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"/>
    <numFmt numFmtId="166" formatCode="#,##0;[Red]#,##0"/>
    <numFmt numFmtId="167" formatCode="#,##0.00;[Red]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55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65" applyNumberFormat="1" applyFont="1" applyFill="1" applyBorder="1" applyAlignment="1" applyProtection="1">
      <alignment horizontal="center"/>
      <protection/>
    </xf>
    <xf numFmtId="1" fontId="5" fillId="33" borderId="10" xfId="65" applyNumberFormat="1" applyFont="1" applyFill="1" applyBorder="1" applyAlignment="1" applyProtection="1">
      <alignment horizontal="center"/>
      <protection/>
    </xf>
    <xf numFmtId="0" fontId="6" fillId="33" borderId="10" xfId="65" applyFont="1" applyFill="1" applyBorder="1" applyProtection="1">
      <alignment/>
      <protection/>
    </xf>
    <xf numFmtId="0" fontId="6" fillId="33" borderId="11" xfId="65" applyFont="1" applyFill="1" applyBorder="1" applyProtection="1">
      <alignment/>
      <protection/>
    </xf>
    <xf numFmtId="0" fontId="55" fillId="33" borderId="10" xfId="0" applyFont="1" applyFill="1" applyBorder="1" applyAlignment="1">
      <alignment/>
    </xf>
    <xf numFmtId="0" fontId="4" fillId="33" borderId="12" xfId="65" applyFont="1" applyFill="1" applyBorder="1" applyAlignment="1" applyProtection="1">
      <alignment horizontal="center" vertical="justify"/>
      <protection/>
    </xf>
    <xf numFmtId="1" fontId="6" fillId="33" borderId="0" xfId="65" applyNumberFormat="1" applyFont="1" applyFill="1" applyBorder="1" applyAlignment="1" applyProtection="1">
      <alignment vertical="justify"/>
      <protection/>
    </xf>
    <xf numFmtId="1" fontId="5" fillId="33" borderId="12" xfId="65" applyNumberFormat="1" applyFont="1" applyFill="1" applyBorder="1" applyAlignment="1" applyProtection="1">
      <alignment horizontal="center" vertical="justify"/>
      <protection/>
    </xf>
    <xf numFmtId="0" fontId="4" fillId="33" borderId="13" xfId="65" applyFont="1" applyFill="1" applyBorder="1" applyAlignment="1" applyProtection="1">
      <alignment horizontal="center" vertical="justify"/>
      <protection/>
    </xf>
    <xf numFmtId="0" fontId="4" fillId="33" borderId="13" xfId="65" applyFont="1" applyFill="1" applyBorder="1" applyAlignment="1" applyProtection="1">
      <alignment horizontal="center" vertical="justify"/>
      <protection hidden="1"/>
    </xf>
    <xf numFmtId="0" fontId="4" fillId="33" borderId="0" xfId="65" applyFont="1" applyFill="1" applyBorder="1" applyAlignment="1" applyProtection="1">
      <alignment horizontal="center" vertical="justify"/>
      <protection hidden="1"/>
    </xf>
    <xf numFmtId="0" fontId="4" fillId="33" borderId="12" xfId="65" applyNumberFormat="1" applyFont="1" applyFill="1" applyBorder="1" applyAlignment="1" applyProtection="1">
      <alignment horizontal="center" vertical="justify"/>
      <protection/>
    </xf>
    <xf numFmtId="0" fontId="4" fillId="33" borderId="0" xfId="65" applyNumberFormat="1" applyFont="1" applyFill="1" applyBorder="1" applyAlignment="1" applyProtection="1">
      <alignment horizontal="center" vertical="justify" wrapText="1"/>
      <protection/>
    </xf>
    <xf numFmtId="0" fontId="7" fillId="33" borderId="12" xfId="65" applyNumberFormat="1" applyFont="1" applyFill="1" applyBorder="1" applyAlignment="1" applyProtection="1">
      <alignment horizontal="center" vertical="justify"/>
      <protection/>
    </xf>
    <xf numFmtId="0" fontId="6" fillId="33" borderId="14" xfId="65" applyFont="1" applyFill="1" applyBorder="1" applyAlignment="1" applyProtection="1">
      <alignment vertical="justify"/>
      <protection/>
    </xf>
    <xf numFmtId="0" fontId="6" fillId="33" borderId="15" xfId="65" applyFont="1" applyFill="1" applyBorder="1" applyAlignment="1" applyProtection="1">
      <alignment vertical="justify"/>
      <protection/>
    </xf>
    <xf numFmtId="0" fontId="4" fillId="33" borderId="15" xfId="65" applyFont="1" applyFill="1" applyBorder="1" applyAlignment="1" applyProtection="1">
      <alignment horizontal="center" vertical="justify"/>
      <protection/>
    </xf>
    <xf numFmtId="0" fontId="4" fillId="33" borderId="16" xfId="65" applyFont="1" applyFill="1" applyBorder="1" applyAlignment="1" applyProtection="1">
      <alignment horizontal="center" vertical="justify"/>
      <protection hidden="1"/>
    </xf>
    <xf numFmtId="0" fontId="4" fillId="33" borderId="14" xfId="65" applyFont="1" applyFill="1" applyBorder="1" applyAlignment="1" applyProtection="1">
      <alignment horizontal="center" vertical="justify"/>
      <protection hidden="1"/>
    </xf>
    <xf numFmtId="0" fontId="4" fillId="33" borderId="12" xfId="65" applyFont="1" applyFill="1" applyBorder="1" applyAlignment="1" applyProtection="1">
      <alignment horizontal="center"/>
      <protection/>
    </xf>
    <xf numFmtId="49" fontId="8" fillId="33" borderId="10" xfId="65" applyNumberFormat="1" applyFont="1" applyFill="1" applyBorder="1" applyAlignment="1" applyProtection="1">
      <alignment horizontal="justify" vertical="top"/>
      <protection/>
    </xf>
    <xf numFmtId="49" fontId="4" fillId="33" borderId="10" xfId="65" applyNumberFormat="1" applyFont="1" applyFill="1" applyBorder="1" applyAlignment="1" applyProtection="1">
      <alignment horizontal="center" vertical="center"/>
      <protection/>
    </xf>
    <xf numFmtId="0" fontId="6" fillId="33" borderId="10" xfId="65" applyFont="1" applyFill="1" applyBorder="1" applyProtection="1">
      <alignment/>
      <protection hidden="1"/>
    </xf>
    <xf numFmtId="0" fontId="6" fillId="33" borderId="11" xfId="65" applyFont="1" applyFill="1" applyBorder="1" applyProtection="1">
      <alignment/>
      <protection hidden="1"/>
    </xf>
    <xf numFmtId="49" fontId="6" fillId="33" borderId="10" xfId="65" applyNumberFormat="1" applyFont="1" applyFill="1" applyBorder="1" applyAlignment="1" applyProtection="1">
      <alignment horizontal="justify" vertical="top"/>
      <protection/>
    </xf>
    <xf numFmtId="49" fontId="6" fillId="33" borderId="10" xfId="65" applyNumberFormat="1" applyFont="1" applyFill="1" applyBorder="1" applyAlignment="1" applyProtection="1">
      <alignment horizontal="center" vertical="center"/>
      <protection/>
    </xf>
    <xf numFmtId="1" fontId="8" fillId="33" borderId="10" xfId="65" applyNumberFormat="1" applyFont="1" applyFill="1" applyBorder="1" applyAlignment="1" applyProtection="1">
      <alignment horizontal="justify" vertical="top"/>
      <protection/>
    </xf>
    <xf numFmtId="49" fontId="8" fillId="33" borderId="10" xfId="65" applyNumberFormat="1" applyFont="1" applyFill="1" applyBorder="1" applyAlignment="1" applyProtection="1">
      <alignment horizontal="center" vertical="center"/>
      <protection/>
    </xf>
    <xf numFmtId="3" fontId="8" fillId="33" borderId="10" xfId="65" applyNumberFormat="1" applyFont="1" applyFill="1" applyBorder="1" applyProtection="1">
      <alignment/>
      <protection hidden="1"/>
    </xf>
    <xf numFmtId="3" fontId="8" fillId="33" borderId="11" xfId="65" applyNumberFormat="1" applyFont="1" applyFill="1" applyBorder="1" applyProtection="1">
      <alignment/>
      <protection hidden="1"/>
    </xf>
    <xf numFmtId="1" fontId="4" fillId="33" borderId="10" xfId="65" applyNumberFormat="1" applyFont="1" applyFill="1" applyBorder="1" applyAlignment="1" applyProtection="1">
      <alignment horizontal="justify" vertical="top"/>
      <protection/>
    </xf>
    <xf numFmtId="3" fontId="6" fillId="33" borderId="10" xfId="65" applyNumberFormat="1" applyFont="1" applyFill="1" applyBorder="1" applyProtection="1">
      <alignment/>
      <protection hidden="1"/>
    </xf>
    <xf numFmtId="3" fontId="6" fillId="33" borderId="11" xfId="65" applyNumberFormat="1" applyFont="1" applyFill="1" applyBorder="1" applyProtection="1">
      <alignment/>
      <protection hidden="1"/>
    </xf>
    <xf numFmtId="1" fontId="5" fillId="33" borderId="10" xfId="65" applyNumberFormat="1" applyFont="1" applyFill="1" applyBorder="1" applyAlignment="1" applyProtection="1">
      <alignment horizontal="justify" vertical="top"/>
      <protection hidden="1"/>
    </xf>
    <xf numFmtId="3" fontId="4" fillId="33" borderId="10" xfId="65" applyNumberFormat="1" applyFont="1" applyFill="1" applyBorder="1" applyProtection="1">
      <alignment/>
      <protection hidden="1"/>
    </xf>
    <xf numFmtId="3" fontId="4" fillId="33" borderId="11" xfId="65" applyNumberFormat="1" applyFont="1" applyFill="1" applyBorder="1" applyProtection="1">
      <alignment/>
      <protection hidden="1"/>
    </xf>
    <xf numFmtId="1" fontId="9" fillId="33" borderId="10" xfId="65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65" applyNumberFormat="1" applyFont="1" applyFill="1" applyBorder="1" applyAlignment="1" applyProtection="1">
      <alignment horizontal="center" vertical="center"/>
      <protection hidden="1"/>
    </xf>
    <xf numFmtId="3" fontId="55" fillId="33" borderId="11" xfId="65" applyNumberFormat="1" applyFont="1" applyFill="1" applyBorder="1" applyProtection="1">
      <alignment/>
      <protection hidden="1"/>
    </xf>
    <xf numFmtId="1" fontId="6" fillId="33" borderId="10" xfId="65" applyNumberFormat="1" applyFont="1" applyFill="1" applyBorder="1" applyAlignment="1" applyProtection="1">
      <alignment horizontal="justify" vertical="top"/>
      <protection/>
    </xf>
    <xf numFmtId="0" fontId="9" fillId="33" borderId="12" xfId="65" applyFont="1" applyFill="1" applyBorder="1" applyProtection="1">
      <alignment/>
      <protection hidden="1"/>
    </xf>
    <xf numFmtId="1" fontId="9" fillId="33" borderId="10" xfId="65" applyNumberFormat="1" applyFont="1" applyFill="1" applyBorder="1" applyAlignment="1" applyProtection="1">
      <alignment horizontal="justify" vertical="top"/>
      <protection hidden="1"/>
    </xf>
    <xf numFmtId="3" fontId="56" fillId="0" borderId="11" xfId="0" applyNumberFormat="1" applyFont="1" applyBorder="1" applyAlignment="1">
      <alignment/>
    </xf>
    <xf numFmtId="1" fontId="4" fillId="33" borderId="10" xfId="76" applyNumberFormat="1" applyFont="1" applyFill="1" applyBorder="1" applyAlignment="1" applyProtection="1">
      <alignment horizontal="justify" vertical="top"/>
      <protection/>
    </xf>
    <xf numFmtId="49" fontId="4" fillId="33" borderId="10" xfId="76" applyNumberFormat="1" applyFont="1" applyFill="1" applyBorder="1" applyAlignment="1" applyProtection="1">
      <alignment horizontal="center" vertical="center"/>
      <protection/>
    </xf>
    <xf numFmtId="0" fontId="4" fillId="33" borderId="12" xfId="76" applyFont="1" applyFill="1" applyBorder="1" applyAlignment="1" applyProtection="1">
      <alignment horizontal="center"/>
      <protection/>
    </xf>
    <xf numFmtId="1" fontId="6" fillId="33" borderId="10" xfId="76" applyNumberFormat="1" applyFont="1" applyFill="1" applyBorder="1" applyAlignment="1" applyProtection="1">
      <alignment horizontal="justify" vertical="top"/>
      <protection/>
    </xf>
    <xf numFmtId="49" fontId="6" fillId="33" borderId="10" xfId="76" applyNumberFormat="1" applyFont="1" applyFill="1" applyBorder="1" applyAlignment="1" applyProtection="1">
      <alignment horizontal="center" vertical="center"/>
      <protection/>
    </xf>
    <xf numFmtId="3" fontId="6" fillId="33" borderId="10" xfId="76" applyNumberFormat="1" applyFont="1" applyFill="1" applyBorder="1" applyProtection="1">
      <alignment/>
      <protection hidden="1"/>
    </xf>
    <xf numFmtId="3" fontId="6" fillId="33" borderId="11" xfId="76" applyNumberFormat="1" applyFont="1" applyFill="1" applyBorder="1" applyProtection="1">
      <alignment/>
      <protection hidden="1"/>
    </xf>
    <xf numFmtId="3" fontId="4" fillId="33" borderId="10" xfId="76" applyNumberFormat="1" applyFont="1" applyFill="1" applyBorder="1" applyProtection="1">
      <alignment/>
      <protection hidden="1"/>
    </xf>
    <xf numFmtId="3" fontId="4" fillId="33" borderId="11" xfId="76" applyNumberFormat="1" applyFont="1" applyFill="1" applyBorder="1" applyProtection="1">
      <alignment/>
      <protection hidden="1"/>
    </xf>
    <xf numFmtId="1" fontId="5" fillId="33" borderId="10" xfId="76" applyNumberFormat="1" applyFont="1" applyFill="1" applyBorder="1" applyAlignment="1" applyProtection="1">
      <alignment horizontal="justify" vertical="top"/>
      <protection/>
    </xf>
    <xf numFmtId="1" fontId="9" fillId="33" borderId="10" xfId="76" applyNumberFormat="1" applyFont="1" applyFill="1" applyBorder="1" applyAlignment="1" applyProtection="1">
      <alignment horizontal="justify" vertical="top"/>
      <protection/>
    </xf>
    <xf numFmtId="49" fontId="5" fillId="33" borderId="10" xfId="76" applyNumberFormat="1" applyFont="1" applyFill="1" applyBorder="1" applyAlignment="1" applyProtection="1">
      <alignment horizontal="center" vertical="center"/>
      <protection/>
    </xf>
    <xf numFmtId="49" fontId="9" fillId="33" borderId="10" xfId="76" applyNumberFormat="1" applyFont="1" applyFill="1" applyBorder="1" applyAlignment="1" applyProtection="1">
      <alignment horizontal="center" vertical="center"/>
      <protection/>
    </xf>
    <xf numFmtId="1" fontId="8" fillId="33" borderId="10" xfId="76" applyNumberFormat="1" applyFont="1" applyFill="1" applyBorder="1" applyAlignment="1" applyProtection="1">
      <alignment horizontal="justify" vertical="top"/>
      <protection/>
    </xf>
    <xf numFmtId="49" fontId="8" fillId="33" borderId="10" xfId="76" applyNumberFormat="1" applyFont="1" applyFill="1" applyBorder="1" applyAlignment="1" applyProtection="1">
      <alignment horizontal="center" vertical="center"/>
      <protection/>
    </xf>
    <xf numFmtId="3" fontId="8" fillId="33" borderId="10" xfId="76" applyNumberFormat="1" applyFont="1" applyFill="1" applyBorder="1" applyProtection="1">
      <alignment/>
      <protection hidden="1"/>
    </xf>
    <xf numFmtId="3" fontId="8" fillId="33" borderId="11" xfId="76" applyNumberFormat="1" applyFont="1" applyFill="1" applyBorder="1" applyProtection="1">
      <alignment/>
      <protection hidden="1"/>
    </xf>
    <xf numFmtId="1" fontId="8" fillId="33" borderId="10" xfId="80" applyNumberFormat="1" applyFont="1" applyFill="1" applyBorder="1" applyAlignment="1" applyProtection="1">
      <alignment horizontal="justify" vertical="top"/>
      <protection/>
    </xf>
    <xf numFmtId="49" fontId="10" fillId="33" borderId="10" xfId="80" applyNumberFormat="1" applyFont="1" applyFill="1" applyBorder="1" applyAlignment="1" applyProtection="1">
      <alignment horizontal="center" vertical="center"/>
      <protection/>
    </xf>
    <xf numFmtId="3" fontId="8" fillId="33" borderId="10" xfId="80" applyNumberFormat="1" applyFont="1" applyFill="1" applyBorder="1" applyAlignment="1" applyProtection="1">
      <alignment/>
      <protection hidden="1"/>
    </xf>
    <xf numFmtId="3" fontId="8" fillId="33" borderId="11" xfId="80" applyNumberFormat="1" applyFont="1" applyFill="1" applyBorder="1" applyAlignment="1" applyProtection="1">
      <alignment/>
      <protection hidden="1"/>
    </xf>
    <xf numFmtId="1" fontId="9" fillId="33" borderId="10" xfId="80" applyNumberFormat="1" applyFont="1" applyFill="1" applyBorder="1" applyProtection="1">
      <alignment/>
      <protection/>
    </xf>
    <xf numFmtId="3" fontId="6" fillId="33" borderId="10" xfId="80" applyNumberFormat="1" applyFont="1" applyFill="1" applyBorder="1" applyAlignment="1" applyProtection="1">
      <alignment/>
      <protection hidden="1"/>
    </xf>
    <xf numFmtId="3" fontId="6" fillId="33" borderId="11" xfId="80" applyNumberFormat="1" applyFont="1" applyFill="1" applyBorder="1" applyAlignment="1" applyProtection="1">
      <alignment/>
      <protection hidden="1"/>
    </xf>
    <xf numFmtId="1" fontId="4" fillId="33" borderId="10" xfId="80" applyNumberFormat="1" applyFont="1" applyFill="1" applyBorder="1" applyAlignment="1" applyProtection="1">
      <alignment horizontal="justify" vertical="top"/>
      <protection/>
    </xf>
    <xf numFmtId="49" fontId="4" fillId="33" borderId="10" xfId="80" applyNumberFormat="1" applyFont="1" applyFill="1" applyBorder="1" applyAlignment="1" applyProtection="1">
      <alignment horizontal="center" vertical="center"/>
      <protection/>
    </xf>
    <xf numFmtId="3" fontId="4" fillId="33" borderId="10" xfId="80" applyNumberFormat="1" applyFont="1" applyFill="1" applyBorder="1" applyAlignment="1" applyProtection="1">
      <alignment/>
      <protection hidden="1"/>
    </xf>
    <xf numFmtId="3" fontId="4" fillId="33" borderId="11" xfId="80" applyNumberFormat="1" applyFont="1" applyFill="1" applyBorder="1" applyAlignment="1" applyProtection="1">
      <alignment/>
      <protection hidden="1"/>
    </xf>
    <xf numFmtId="1" fontId="9" fillId="33" borderId="10" xfId="80" applyNumberFormat="1" applyFont="1" applyFill="1" applyBorder="1" applyAlignment="1" applyProtection="1">
      <alignment horizontal="justify" vertical="top"/>
      <protection hidden="1"/>
    </xf>
    <xf numFmtId="49" fontId="6" fillId="33" borderId="10" xfId="80" applyNumberFormat="1" applyFont="1" applyFill="1" applyBorder="1" applyAlignment="1" applyProtection="1">
      <alignment horizontal="center" vertical="center"/>
      <protection/>
    </xf>
    <xf numFmtId="3" fontId="6" fillId="33" borderId="10" xfId="80" applyNumberFormat="1" applyFont="1" applyFill="1" applyBorder="1" applyProtection="1">
      <alignment/>
      <protection hidden="1"/>
    </xf>
    <xf numFmtId="1" fontId="9" fillId="33" borderId="10" xfId="80" applyNumberFormat="1" applyFont="1" applyFill="1" applyBorder="1" applyAlignment="1" applyProtection="1">
      <alignment horizontal="justify" vertical="top"/>
      <protection/>
    </xf>
    <xf numFmtId="1" fontId="6" fillId="33" borderId="10" xfId="80" applyNumberFormat="1" applyFont="1" applyFill="1" applyBorder="1" applyAlignment="1" applyProtection="1">
      <alignment horizontal="justify" vertical="top"/>
      <protection/>
    </xf>
    <xf numFmtId="1" fontId="5" fillId="33" borderId="10" xfId="80" applyNumberFormat="1" applyFont="1" applyFill="1" applyBorder="1" applyAlignment="1" applyProtection="1">
      <alignment horizontal="justify" vertical="top"/>
      <protection/>
    </xf>
    <xf numFmtId="49" fontId="9" fillId="33" borderId="10" xfId="80" applyNumberFormat="1" applyFont="1" applyFill="1" applyBorder="1" applyAlignment="1" applyProtection="1">
      <alignment horizontal="center" vertical="center"/>
      <protection/>
    </xf>
    <xf numFmtId="3" fontId="11" fillId="33" borderId="10" xfId="80" applyNumberFormat="1" applyFont="1" applyFill="1" applyBorder="1" applyAlignment="1" applyProtection="1">
      <alignment/>
      <protection hidden="1"/>
    </xf>
    <xf numFmtId="49" fontId="5" fillId="33" borderId="10" xfId="80" applyNumberFormat="1" applyFont="1" applyFill="1" applyBorder="1" applyAlignment="1" applyProtection="1">
      <alignment horizontal="center" vertical="center"/>
      <protection/>
    </xf>
    <xf numFmtId="3" fontId="5" fillId="33" borderId="10" xfId="80" applyNumberFormat="1" applyFont="1" applyFill="1" applyBorder="1" applyAlignment="1" applyProtection="1">
      <alignment/>
      <protection hidden="1"/>
    </xf>
    <xf numFmtId="3" fontId="9" fillId="33" borderId="10" xfId="80" applyNumberFormat="1" applyFont="1" applyFill="1" applyBorder="1" applyProtection="1">
      <alignment/>
      <protection hidden="1"/>
    </xf>
    <xf numFmtId="1" fontId="10" fillId="33" borderId="10" xfId="80" applyNumberFormat="1" applyFont="1" applyFill="1" applyBorder="1" applyAlignment="1" applyProtection="1">
      <alignment horizontal="justify" vertical="top"/>
      <protection/>
    </xf>
    <xf numFmtId="3" fontId="10" fillId="33" borderId="10" xfId="80" applyNumberFormat="1" applyFont="1" applyFill="1" applyBorder="1" applyAlignment="1" applyProtection="1">
      <alignment/>
      <protection hidden="1"/>
    </xf>
    <xf numFmtId="3" fontId="10" fillId="33" borderId="11" xfId="80" applyNumberFormat="1" applyFont="1" applyFill="1" applyBorder="1" applyAlignment="1" applyProtection="1">
      <alignment/>
      <protection hidden="1"/>
    </xf>
    <xf numFmtId="49" fontId="8" fillId="33" borderId="10" xfId="80" applyNumberFormat="1" applyFont="1" applyFill="1" applyBorder="1" applyAlignment="1" applyProtection="1">
      <alignment horizontal="center" vertical="center"/>
      <protection/>
    </xf>
    <xf numFmtId="1" fontId="5" fillId="33" borderId="10" xfId="80" applyNumberFormat="1" applyFont="1" applyFill="1" applyBorder="1" applyAlignment="1" applyProtection="1">
      <alignment horizontal="justify" vertical="top"/>
      <protection hidden="1"/>
    </xf>
    <xf numFmtId="1" fontId="6" fillId="33" borderId="10" xfId="80" applyNumberFormat="1" applyFont="1" applyFill="1" applyBorder="1" applyProtection="1">
      <alignment/>
      <protection/>
    </xf>
    <xf numFmtId="49" fontId="8" fillId="33" borderId="10" xfId="80" applyNumberFormat="1" applyFont="1" applyFill="1" applyBorder="1" applyAlignment="1" applyProtection="1">
      <alignment horizontal="justify" vertical="top"/>
      <protection/>
    </xf>
    <xf numFmtId="49" fontId="12" fillId="33" borderId="10" xfId="80" applyNumberFormat="1" applyFont="1" applyFill="1" applyBorder="1" applyAlignment="1" applyProtection="1">
      <alignment horizontal="center" vertical="center"/>
      <protection/>
    </xf>
    <xf numFmtId="49" fontId="6" fillId="33" borderId="10" xfId="80" applyNumberFormat="1" applyFont="1" applyFill="1" applyBorder="1" applyAlignment="1" applyProtection="1">
      <alignment horizontal="justify" vertical="top"/>
      <protection/>
    </xf>
    <xf numFmtId="3" fontId="6" fillId="33" borderId="11" xfId="80" applyNumberFormat="1" applyFont="1" applyFill="1" applyBorder="1" applyProtection="1">
      <alignment/>
      <protection hidden="1"/>
    </xf>
    <xf numFmtId="0" fontId="5" fillId="33" borderId="12" xfId="81" applyNumberFormat="1" applyFont="1" applyFill="1" applyBorder="1" applyAlignment="1" applyProtection="1">
      <alignment horizontal="center"/>
      <protection/>
    </xf>
    <xf numFmtId="1" fontId="5" fillId="33" borderId="10" xfId="81" applyNumberFormat="1" applyFont="1" applyFill="1" applyBorder="1" applyAlignment="1" applyProtection="1">
      <alignment horizontal="justify" vertical="top"/>
      <protection/>
    </xf>
    <xf numFmtId="49" fontId="5" fillId="33" borderId="10" xfId="81" applyNumberFormat="1" applyFont="1" applyFill="1" applyBorder="1" applyAlignment="1" applyProtection="1">
      <alignment horizontal="center" vertical="center"/>
      <protection/>
    </xf>
    <xf numFmtId="3" fontId="5" fillId="33" borderId="10" xfId="81" applyNumberFormat="1" applyFont="1" applyFill="1" applyBorder="1" applyProtection="1">
      <alignment/>
      <protection hidden="1"/>
    </xf>
    <xf numFmtId="3" fontId="5" fillId="33" borderId="11" xfId="81" applyNumberFormat="1" applyFont="1" applyFill="1" applyBorder="1" applyProtection="1">
      <alignment/>
      <protection hidden="1"/>
    </xf>
    <xf numFmtId="0" fontId="9" fillId="33" borderId="12" xfId="81" applyFont="1" applyFill="1" applyBorder="1" applyProtection="1">
      <alignment/>
      <protection/>
    </xf>
    <xf numFmtId="3" fontId="9" fillId="33" borderId="10" xfId="81" applyNumberFormat="1" applyFont="1" applyFill="1" applyBorder="1" applyProtection="1">
      <alignment/>
      <protection hidden="1"/>
    </xf>
    <xf numFmtId="3" fontId="9" fillId="33" borderId="11" xfId="81" applyNumberFormat="1" applyFont="1" applyFill="1" applyBorder="1" applyProtection="1">
      <alignment/>
      <protection hidden="1"/>
    </xf>
    <xf numFmtId="49" fontId="5" fillId="33" borderId="12" xfId="81" applyNumberFormat="1" applyFont="1" applyFill="1" applyBorder="1" applyAlignment="1" applyProtection="1">
      <alignment horizontal="center"/>
      <protection/>
    </xf>
    <xf numFmtId="49" fontId="9" fillId="33" borderId="10" xfId="81" applyNumberFormat="1" applyFont="1" applyFill="1" applyBorder="1" applyAlignment="1" applyProtection="1">
      <alignment horizontal="center" vertical="center"/>
      <protection/>
    </xf>
    <xf numFmtId="1" fontId="9" fillId="33" borderId="10" xfId="81" applyNumberFormat="1" applyFont="1" applyFill="1" applyBorder="1" applyAlignment="1" applyProtection="1">
      <alignment horizontal="justify" vertical="top"/>
      <protection/>
    </xf>
    <xf numFmtId="0" fontId="5" fillId="33" borderId="12" xfId="81" applyFont="1" applyFill="1" applyBorder="1" applyProtection="1">
      <alignment/>
      <protection/>
    </xf>
    <xf numFmtId="1" fontId="5" fillId="33" borderId="17" xfId="81" applyNumberFormat="1" applyFont="1" applyFill="1" applyBorder="1" applyAlignment="1" applyProtection="1">
      <alignment horizontal="justify" vertical="top"/>
      <protection/>
    </xf>
    <xf numFmtId="1" fontId="9" fillId="33" borderId="10" xfId="81" applyNumberFormat="1" applyFont="1" applyFill="1" applyBorder="1" applyAlignment="1" applyProtection="1" quotePrefix="1">
      <alignment horizontal="justify" vertical="top"/>
      <protection/>
    </xf>
    <xf numFmtId="1" fontId="5" fillId="33" borderId="12" xfId="82" applyNumberFormat="1" applyFont="1" applyFill="1" applyBorder="1" applyAlignment="1" applyProtection="1">
      <alignment horizontal="center"/>
      <protection/>
    </xf>
    <xf numFmtId="1" fontId="5" fillId="33" borderId="10" xfId="82" applyNumberFormat="1" applyFont="1" applyFill="1" applyBorder="1" applyAlignment="1" applyProtection="1">
      <alignment horizontal="justify" vertical="top"/>
      <protection/>
    </xf>
    <xf numFmtId="49" fontId="9" fillId="33" borderId="10" xfId="82" applyNumberFormat="1" applyFont="1" applyFill="1" applyBorder="1" applyAlignment="1" applyProtection="1">
      <alignment horizontal="center" vertical="center"/>
      <protection/>
    </xf>
    <xf numFmtId="3" fontId="9" fillId="33" borderId="10" xfId="82" applyNumberFormat="1" applyFont="1" applyFill="1" applyBorder="1" applyProtection="1">
      <alignment/>
      <protection hidden="1"/>
    </xf>
    <xf numFmtId="3" fontId="9" fillId="33" borderId="11" xfId="82" applyNumberFormat="1" applyFont="1" applyFill="1" applyBorder="1" applyProtection="1">
      <alignment/>
      <protection hidden="1"/>
    </xf>
    <xf numFmtId="0" fontId="9" fillId="33" borderId="12" xfId="82" applyFont="1" applyFill="1" applyBorder="1" applyProtection="1">
      <alignment/>
      <protection/>
    </xf>
    <xf numFmtId="1" fontId="9" fillId="33" borderId="10" xfId="82" applyNumberFormat="1" applyFont="1" applyFill="1" applyBorder="1" applyAlignment="1" applyProtection="1">
      <alignment horizontal="justify" vertical="top"/>
      <protection/>
    </xf>
    <xf numFmtId="49" fontId="5" fillId="33" borderId="10" xfId="82" applyNumberFormat="1" applyFont="1" applyFill="1" applyBorder="1" applyAlignment="1" applyProtection="1">
      <alignment horizontal="center" vertical="center"/>
      <protection/>
    </xf>
    <xf numFmtId="3" fontId="5" fillId="33" borderId="10" xfId="82" applyNumberFormat="1" applyFont="1" applyFill="1" applyBorder="1" applyProtection="1">
      <alignment/>
      <protection hidden="1"/>
    </xf>
    <xf numFmtId="3" fontId="5" fillId="33" borderId="11" xfId="82" applyNumberFormat="1" applyFont="1" applyFill="1" applyBorder="1" applyProtection="1">
      <alignment/>
      <protection hidden="1"/>
    </xf>
    <xf numFmtId="1" fontId="5" fillId="33" borderId="17" xfId="82" applyNumberFormat="1" applyFont="1" applyFill="1" applyBorder="1" applyAlignment="1" applyProtection="1">
      <alignment horizontal="justify" vertical="top"/>
      <protection/>
    </xf>
    <xf numFmtId="0" fontId="5" fillId="33" borderId="12" xfId="83" applyFont="1" applyFill="1" applyBorder="1" applyAlignment="1" applyProtection="1">
      <alignment horizontal="center"/>
      <protection/>
    </xf>
    <xf numFmtId="1" fontId="5" fillId="33" borderId="17" xfId="83" applyNumberFormat="1" applyFont="1" applyFill="1" applyBorder="1" applyAlignment="1" applyProtection="1">
      <alignment horizontal="justify" vertical="top"/>
      <protection/>
    </xf>
    <xf numFmtId="49" fontId="5" fillId="33" borderId="10" xfId="83" applyNumberFormat="1" applyFont="1" applyFill="1" applyBorder="1" applyAlignment="1" applyProtection="1">
      <alignment horizontal="center" vertical="center"/>
      <protection/>
    </xf>
    <xf numFmtId="3" fontId="5" fillId="33" borderId="11" xfId="83" applyNumberFormat="1" applyFont="1" applyFill="1" applyBorder="1" applyProtection="1">
      <alignment/>
      <protection hidden="1"/>
    </xf>
    <xf numFmtId="3" fontId="5" fillId="33" borderId="10" xfId="83" applyNumberFormat="1" applyFont="1" applyFill="1" applyBorder="1" applyProtection="1">
      <alignment/>
      <protection hidden="1"/>
    </xf>
    <xf numFmtId="0" fontId="9" fillId="33" borderId="12" xfId="83" applyFont="1" applyFill="1" applyBorder="1" applyProtection="1">
      <alignment/>
      <protection/>
    </xf>
    <xf numFmtId="3" fontId="9" fillId="33" borderId="11" xfId="83" applyNumberFormat="1" applyFont="1" applyFill="1" applyBorder="1" applyProtection="1">
      <alignment/>
      <protection hidden="1"/>
    </xf>
    <xf numFmtId="3" fontId="9" fillId="33" borderId="10" xfId="83" applyNumberFormat="1" applyFont="1" applyFill="1" applyBorder="1" applyProtection="1">
      <alignment/>
      <protection hidden="1"/>
    </xf>
    <xf numFmtId="49" fontId="9" fillId="33" borderId="10" xfId="83" applyNumberFormat="1" applyFont="1" applyFill="1" applyBorder="1" applyAlignment="1" applyProtection="1">
      <alignment horizontal="center" vertical="center"/>
      <protection/>
    </xf>
    <xf numFmtId="1" fontId="9" fillId="33" borderId="17" xfId="83" applyNumberFormat="1" applyFont="1" applyFill="1" applyBorder="1" applyAlignment="1" applyProtection="1">
      <alignment horizontal="justify" vertical="top"/>
      <protection/>
    </xf>
    <xf numFmtId="0" fontId="9" fillId="33" borderId="12" xfId="83" applyFont="1" applyFill="1" applyBorder="1" applyProtection="1">
      <alignment/>
      <protection hidden="1"/>
    </xf>
    <xf numFmtId="1" fontId="5" fillId="33" borderId="17" xfId="83" applyNumberFormat="1" applyFont="1" applyFill="1" applyBorder="1" applyAlignment="1" applyProtection="1">
      <alignment horizontal="justify" vertical="top"/>
      <protection hidden="1"/>
    </xf>
    <xf numFmtId="49" fontId="5" fillId="33" borderId="10" xfId="83" applyNumberFormat="1" applyFont="1" applyFill="1" applyBorder="1" applyAlignment="1" applyProtection="1">
      <alignment horizontal="center" vertical="center"/>
      <protection hidden="1"/>
    </xf>
    <xf numFmtId="0" fontId="5" fillId="33" borderId="12" xfId="84" applyFont="1" applyFill="1" applyBorder="1" applyAlignment="1" applyProtection="1">
      <alignment horizontal="center"/>
      <protection/>
    </xf>
    <xf numFmtId="1" fontId="5" fillId="33" borderId="17" xfId="84" applyNumberFormat="1" applyFont="1" applyFill="1" applyBorder="1" applyAlignment="1" applyProtection="1">
      <alignment horizontal="justify" vertical="top"/>
      <protection/>
    </xf>
    <xf numFmtId="49" fontId="5" fillId="33" borderId="10" xfId="84" applyNumberFormat="1" applyFont="1" applyFill="1" applyBorder="1" applyAlignment="1" applyProtection="1">
      <alignment horizontal="center" vertical="center"/>
      <protection/>
    </xf>
    <xf numFmtId="3" fontId="9" fillId="33" borderId="11" xfId="84" applyNumberFormat="1" applyFont="1" applyFill="1" applyBorder="1" applyProtection="1">
      <alignment/>
      <protection hidden="1"/>
    </xf>
    <xf numFmtId="3" fontId="9" fillId="33" borderId="10" xfId="84" applyNumberFormat="1" applyFont="1" applyFill="1" applyBorder="1" applyProtection="1">
      <alignment/>
      <protection hidden="1"/>
    </xf>
    <xf numFmtId="0" fontId="9" fillId="33" borderId="12" xfId="84" applyFont="1" applyFill="1" applyBorder="1" applyProtection="1">
      <alignment/>
      <protection/>
    </xf>
    <xf numFmtId="1" fontId="5" fillId="33" borderId="12" xfId="84" applyNumberFormat="1" applyFont="1" applyFill="1" applyBorder="1" applyAlignment="1" applyProtection="1">
      <alignment horizontal="center"/>
      <protection/>
    </xf>
    <xf numFmtId="49" fontId="9" fillId="33" borderId="10" xfId="84" applyNumberFormat="1" applyFont="1" applyFill="1" applyBorder="1" applyAlignment="1" applyProtection="1">
      <alignment horizontal="center" vertical="center"/>
      <protection/>
    </xf>
    <xf numFmtId="1" fontId="9" fillId="33" borderId="17" xfId="84" applyNumberFormat="1" applyFont="1" applyFill="1" applyBorder="1" applyAlignment="1" applyProtection="1">
      <alignment horizontal="justify" vertical="top"/>
      <protection/>
    </xf>
    <xf numFmtId="3" fontId="5" fillId="33" borderId="11" xfId="84" applyNumberFormat="1" applyFont="1" applyFill="1" applyBorder="1" applyProtection="1">
      <alignment/>
      <protection hidden="1"/>
    </xf>
    <xf numFmtId="3" fontId="5" fillId="33" borderId="10" xfId="84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7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1" xfId="55" applyNumberFormat="1" applyFont="1" applyFill="1" applyBorder="1" applyProtection="1">
      <alignment/>
      <protection hidden="1"/>
    </xf>
    <xf numFmtId="49" fontId="5" fillId="33" borderId="12" xfId="55" applyNumberFormat="1" applyFont="1" applyFill="1" applyBorder="1" applyAlignment="1" applyProtection="1">
      <alignment horizontal="center" vertical="center"/>
      <protection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1" xfId="55" applyNumberFormat="1" applyFont="1" applyFill="1" applyBorder="1" applyProtection="1">
      <alignment/>
      <protection hidden="1"/>
    </xf>
    <xf numFmtId="3" fontId="9" fillId="33" borderId="10" xfId="55" applyNumberFormat="1" applyFont="1" applyFill="1" applyBorder="1" applyProtection="1">
      <alignment/>
      <protection hidden="1"/>
    </xf>
    <xf numFmtId="3" fontId="5" fillId="33" borderId="10" xfId="55" applyNumberFormat="1" applyFont="1" applyFill="1" applyBorder="1" applyProtection="1">
      <alignment/>
      <protection hidden="1"/>
    </xf>
    <xf numFmtId="0" fontId="5" fillId="33" borderId="12" xfId="55" applyFont="1" applyFill="1" applyBorder="1" applyProtection="1">
      <alignment/>
      <protection/>
    </xf>
    <xf numFmtId="49" fontId="5" fillId="33" borderId="12" xfId="56" applyNumberFormat="1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0" fontId="5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1" fontId="5" fillId="33" borderId="17" xfId="56" applyNumberFormat="1" applyFont="1" applyFill="1" applyBorder="1" applyAlignment="1" applyProtection="1">
      <alignment horizontal="justify" vertical="top"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9" fillId="33" borderId="10" xfId="67" applyNumberFormat="1" applyFont="1" applyFill="1" applyBorder="1" applyAlignment="1" applyProtection="1">
      <alignment horizontal="justify" vertical="top"/>
      <protection hidden="1"/>
    </xf>
    <xf numFmtId="49" fontId="5" fillId="33" borderId="10" xfId="67" applyNumberFormat="1" applyFont="1" applyFill="1" applyBorder="1" applyAlignment="1" applyProtection="1">
      <alignment horizontal="center" vertical="center"/>
      <protection hidden="1"/>
    </xf>
    <xf numFmtId="49" fontId="5" fillId="33" borderId="12" xfId="57" applyNumberFormat="1" applyFont="1" applyFill="1" applyBorder="1" applyAlignment="1" applyProtection="1">
      <alignment horizontal="center"/>
      <protection/>
    </xf>
    <xf numFmtId="1" fontId="5" fillId="33" borderId="10" xfId="57" applyNumberFormat="1" applyFont="1" applyFill="1" applyBorder="1" applyAlignment="1" applyProtection="1">
      <alignment horizontal="justify" vertical="top"/>
      <protection/>
    </xf>
    <xf numFmtId="49" fontId="9" fillId="33" borderId="10" xfId="57" applyNumberFormat="1" applyFont="1" applyFill="1" applyBorder="1" applyAlignment="1" applyProtection="1">
      <alignment horizontal="center" vertical="center"/>
      <protection/>
    </xf>
    <xf numFmtId="3" fontId="9" fillId="33" borderId="10" xfId="57" applyNumberFormat="1" applyFont="1" applyFill="1" applyBorder="1" applyProtection="1">
      <alignment/>
      <protection hidden="1"/>
    </xf>
    <xf numFmtId="3" fontId="9" fillId="33" borderId="11" xfId="57" applyNumberFormat="1" applyFont="1" applyFill="1" applyBorder="1" applyProtection="1">
      <alignment/>
      <protection hidden="1"/>
    </xf>
    <xf numFmtId="0" fontId="9" fillId="33" borderId="12" xfId="57" applyFont="1" applyFill="1" applyBorder="1" applyProtection="1">
      <alignment/>
      <protection/>
    </xf>
    <xf numFmtId="1" fontId="9" fillId="33" borderId="10" xfId="57" applyNumberFormat="1" applyFont="1" applyFill="1" applyBorder="1" applyAlignment="1" applyProtection="1">
      <alignment horizontal="justify" vertical="top"/>
      <protection/>
    </xf>
    <xf numFmtId="0" fontId="5" fillId="33" borderId="12" xfId="57" applyFont="1" applyFill="1" applyBorder="1" applyProtection="1">
      <alignment/>
      <protection/>
    </xf>
    <xf numFmtId="49" fontId="5" fillId="33" borderId="10" xfId="57" applyNumberFormat="1" applyFont="1" applyFill="1" applyBorder="1" applyAlignment="1" applyProtection="1">
      <alignment horizontal="center" vertical="center"/>
      <protection/>
    </xf>
    <xf numFmtId="3" fontId="5" fillId="33" borderId="10" xfId="57" applyNumberFormat="1" applyFont="1" applyFill="1" applyBorder="1" applyProtection="1">
      <alignment/>
      <protection hidden="1"/>
    </xf>
    <xf numFmtId="3" fontId="5" fillId="33" borderId="11" xfId="57" applyNumberFormat="1" applyFont="1" applyFill="1" applyBorder="1" applyProtection="1">
      <alignment/>
      <protection hidden="1"/>
    </xf>
    <xf numFmtId="1" fontId="5" fillId="33" borderId="17" xfId="57" applyNumberFormat="1" applyFont="1" applyFill="1" applyBorder="1" applyAlignment="1" applyProtection="1">
      <alignment horizontal="justify" vertical="top"/>
      <protection/>
    </xf>
    <xf numFmtId="1" fontId="5" fillId="33" borderId="12" xfId="58" applyNumberFormat="1" applyFont="1" applyFill="1" applyBorder="1" applyAlignment="1" applyProtection="1">
      <alignment horizont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9" fillId="33" borderId="10" xfId="58" applyNumberFormat="1" applyFont="1" applyFill="1" applyBorder="1" applyProtection="1">
      <alignment/>
      <protection hidden="1"/>
    </xf>
    <xf numFmtId="3" fontId="9" fillId="33" borderId="11" xfId="58" applyNumberFormat="1" applyFont="1" applyFill="1" applyBorder="1" applyProtection="1">
      <alignment/>
      <protection hidden="1"/>
    </xf>
    <xf numFmtId="0" fontId="9" fillId="33" borderId="12" xfId="58" applyFont="1" applyFill="1" applyBorder="1" applyProtection="1">
      <alignment/>
      <protection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Protection="1">
      <alignment/>
      <protection hidden="1"/>
    </xf>
    <xf numFmtId="3" fontId="5" fillId="33" borderId="11" xfId="58" applyNumberFormat="1" applyFont="1" applyFill="1" applyBorder="1" applyProtection="1">
      <alignment/>
      <protection hidden="1"/>
    </xf>
    <xf numFmtId="1" fontId="5" fillId="33" borderId="17" xfId="58" applyNumberFormat="1" applyFont="1" applyFill="1" applyBorder="1" applyAlignment="1" applyProtection="1">
      <alignment horizontal="justify" vertical="top"/>
      <protection/>
    </xf>
    <xf numFmtId="49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49" fontId="5" fillId="33" borderId="12" xfId="60" applyNumberFormat="1" applyFont="1" applyFill="1" applyBorder="1" applyAlignment="1" applyProtection="1">
      <alignment horizontal="center"/>
      <protection/>
    </xf>
    <xf numFmtId="1" fontId="5" fillId="33" borderId="17" xfId="60" applyNumberFormat="1" applyFont="1" applyFill="1" applyBorder="1" applyAlignment="1" applyProtection="1">
      <alignment horizontal="justify" vertical="top"/>
      <protection hidden="1"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 hidden="1"/>
    </xf>
    <xf numFmtId="3" fontId="9" fillId="33" borderId="10" xfId="61" applyNumberFormat="1" applyFont="1" applyFill="1" applyBorder="1" applyProtection="1">
      <alignment/>
      <protection hidden="1"/>
    </xf>
    <xf numFmtId="3" fontId="9" fillId="33" borderId="11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 hidden="1"/>
    </xf>
    <xf numFmtId="1" fontId="9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3" fontId="5" fillId="33" borderId="10" xfId="61" applyNumberFormat="1" applyFont="1" applyFill="1" applyBorder="1" applyProtection="1">
      <alignment/>
      <protection hidden="1"/>
    </xf>
    <xf numFmtId="3" fontId="5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Protection="1">
      <alignment/>
      <protection hidden="1"/>
    </xf>
    <xf numFmtId="1" fontId="5" fillId="33" borderId="10" xfId="63" applyNumberFormat="1" applyFont="1" applyFill="1" applyBorder="1" applyAlignment="1" applyProtection="1">
      <alignment horizontal="justify" vertical="top"/>
      <protection/>
    </xf>
    <xf numFmtId="49" fontId="5" fillId="33" borderId="10" xfId="63" applyNumberFormat="1" applyFont="1" applyFill="1" applyBorder="1" applyAlignment="1" applyProtection="1">
      <alignment horizontal="center" vertical="center"/>
      <protection/>
    </xf>
    <xf numFmtId="3" fontId="9" fillId="33" borderId="10" xfId="63" applyNumberFormat="1" applyFont="1" applyFill="1" applyBorder="1" applyProtection="1">
      <alignment/>
      <protection hidden="1"/>
    </xf>
    <xf numFmtId="3" fontId="9" fillId="33" borderId="11" xfId="63" applyNumberFormat="1" applyFont="1" applyFill="1" applyBorder="1" applyProtection="1">
      <alignment/>
      <protection hidden="1"/>
    </xf>
    <xf numFmtId="0" fontId="9" fillId="33" borderId="12" xfId="63" applyFont="1" applyFill="1" applyBorder="1" applyProtection="1">
      <alignment/>
      <protection/>
    </xf>
    <xf numFmtId="1" fontId="5" fillId="33" borderId="12" xfId="63" applyNumberFormat="1" applyFont="1" applyFill="1" applyBorder="1" applyAlignment="1" applyProtection="1">
      <alignment horizontal="center"/>
      <protection/>
    </xf>
    <xf numFmtId="1" fontId="5" fillId="33" borderId="10" xfId="63" applyNumberFormat="1" applyFont="1" applyFill="1" applyBorder="1" applyAlignment="1" applyProtection="1">
      <alignment horizontal="justify" vertical="top"/>
      <protection hidden="1"/>
    </xf>
    <xf numFmtId="49" fontId="9" fillId="33" borderId="10" xfId="63" applyNumberFormat="1" applyFont="1" applyFill="1" applyBorder="1" applyAlignment="1" applyProtection="1">
      <alignment horizontal="center" vertical="center"/>
      <protection/>
    </xf>
    <xf numFmtId="1" fontId="9" fillId="33" borderId="10" xfId="63" applyNumberFormat="1" applyFont="1" applyFill="1" applyBorder="1" applyAlignment="1" applyProtection="1">
      <alignment horizontal="justify" vertical="top"/>
      <protection/>
    </xf>
    <xf numFmtId="3" fontId="5" fillId="33" borderId="10" xfId="63" applyNumberFormat="1" applyFont="1" applyFill="1" applyBorder="1" applyProtection="1">
      <alignment/>
      <protection hidden="1"/>
    </xf>
    <xf numFmtId="3" fontId="5" fillId="33" borderId="11" xfId="63" applyNumberFormat="1" applyFont="1" applyFill="1" applyBorder="1" applyProtection="1">
      <alignment/>
      <protection hidden="1"/>
    </xf>
    <xf numFmtId="1" fontId="5" fillId="33" borderId="17" xfId="63" applyNumberFormat="1" applyFont="1" applyFill="1" applyBorder="1" applyAlignment="1" applyProtection="1">
      <alignment horizontal="justify" vertical="top"/>
      <protection/>
    </xf>
    <xf numFmtId="49" fontId="5" fillId="33" borderId="12" xfId="64" applyNumberFormat="1" applyFont="1" applyFill="1" applyBorder="1" applyAlignment="1" applyProtection="1">
      <alignment horizontal="center"/>
      <protection/>
    </xf>
    <xf numFmtId="1" fontId="5" fillId="33" borderId="10" xfId="64" applyNumberFormat="1" applyFont="1" applyFill="1" applyBorder="1" applyAlignment="1" applyProtection="1">
      <alignment horizontal="justify" vertical="top"/>
      <protection/>
    </xf>
    <xf numFmtId="49" fontId="9" fillId="33" borderId="10" xfId="64" applyNumberFormat="1" applyFont="1" applyFill="1" applyBorder="1" applyAlignment="1" applyProtection="1">
      <alignment horizontal="center" vertical="center"/>
      <protection/>
    </xf>
    <xf numFmtId="3" fontId="9" fillId="33" borderId="10" xfId="64" applyNumberFormat="1" applyFont="1" applyFill="1" applyBorder="1" applyProtection="1">
      <alignment/>
      <protection hidden="1"/>
    </xf>
    <xf numFmtId="3" fontId="9" fillId="33" borderId="11" xfId="64" applyNumberFormat="1" applyFont="1" applyFill="1" applyBorder="1" applyProtection="1">
      <alignment/>
      <protection hidden="1"/>
    </xf>
    <xf numFmtId="0" fontId="9" fillId="33" borderId="12" xfId="64" applyFont="1" applyFill="1" applyBorder="1" applyProtection="1">
      <alignment/>
      <protection/>
    </xf>
    <xf numFmtId="1" fontId="9" fillId="33" borderId="10" xfId="64" applyNumberFormat="1" applyFont="1" applyFill="1" applyBorder="1" applyAlignment="1" applyProtection="1">
      <alignment horizontal="justify" vertical="top"/>
      <protection/>
    </xf>
    <xf numFmtId="49" fontId="5" fillId="33" borderId="10" xfId="64" applyNumberFormat="1" applyFont="1" applyFill="1" applyBorder="1" applyAlignment="1" applyProtection="1">
      <alignment horizontal="center" vertical="center"/>
      <protection/>
    </xf>
    <xf numFmtId="3" fontId="5" fillId="33" borderId="10" xfId="64" applyNumberFormat="1" applyFont="1" applyFill="1" applyBorder="1" applyProtection="1">
      <alignment/>
      <protection hidden="1"/>
    </xf>
    <xf numFmtId="3" fontId="5" fillId="33" borderId="11" xfId="64" applyNumberFormat="1" applyFont="1" applyFill="1" applyBorder="1" applyProtection="1">
      <alignment/>
      <protection hidden="1"/>
    </xf>
    <xf numFmtId="1" fontId="5" fillId="33" borderId="17" xfId="64" applyNumberFormat="1" applyFont="1" applyFill="1" applyBorder="1" applyAlignment="1" applyProtection="1">
      <alignment horizontal="justify" vertical="top"/>
      <protection/>
    </xf>
    <xf numFmtId="0" fontId="9" fillId="33" borderId="12" xfId="64" applyFont="1" applyFill="1" applyBorder="1" applyProtection="1">
      <alignment/>
      <protection hidden="1"/>
    </xf>
    <xf numFmtId="1" fontId="5" fillId="33" borderId="10" xfId="64" applyNumberFormat="1" applyFont="1" applyFill="1" applyBorder="1" applyAlignment="1" applyProtection="1">
      <alignment horizontal="justify" vertical="top"/>
      <protection hidden="1"/>
    </xf>
    <xf numFmtId="49" fontId="9" fillId="33" borderId="10" xfId="64" applyNumberFormat="1" applyFont="1" applyFill="1" applyBorder="1" applyAlignment="1" applyProtection="1">
      <alignment horizontal="center" vertical="center"/>
      <protection hidden="1"/>
    </xf>
    <xf numFmtId="0" fontId="5" fillId="33" borderId="12" xfId="66" applyFont="1" applyFill="1" applyBorder="1" applyAlignment="1" applyProtection="1">
      <alignment horizontal="center"/>
      <protection/>
    </xf>
    <xf numFmtId="1" fontId="5" fillId="33" borderId="10" xfId="66" applyNumberFormat="1" applyFont="1" applyFill="1" applyBorder="1" applyAlignment="1" applyProtection="1">
      <alignment horizontal="justify" vertical="top"/>
      <protection/>
    </xf>
    <xf numFmtId="49" fontId="5" fillId="33" borderId="10" xfId="66" applyNumberFormat="1" applyFont="1" applyFill="1" applyBorder="1" applyAlignment="1" applyProtection="1">
      <alignment horizontal="center" vertical="center"/>
      <protection/>
    </xf>
    <xf numFmtId="3" fontId="5" fillId="33" borderId="10" xfId="66" applyNumberFormat="1" applyFont="1" applyFill="1" applyBorder="1" applyProtection="1">
      <alignment/>
      <protection hidden="1"/>
    </xf>
    <xf numFmtId="3" fontId="5" fillId="33" borderId="11" xfId="66" applyNumberFormat="1" applyFont="1" applyFill="1" applyBorder="1" applyProtection="1">
      <alignment/>
      <protection hidden="1"/>
    </xf>
    <xf numFmtId="3" fontId="9" fillId="33" borderId="10" xfId="66" applyNumberFormat="1" applyFont="1" applyFill="1" applyBorder="1" applyProtection="1">
      <alignment/>
      <protection hidden="1"/>
    </xf>
    <xf numFmtId="3" fontId="9" fillId="33" borderId="11" xfId="66" applyNumberFormat="1" applyFont="1" applyFill="1" applyBorder="1" applyProtection="1">
      <alignment/>
      <protection hidden="1"/>
    </xf>
    <xf numFmtId="1" fontId="5" fillId="33" borderId="12" xfId="66" applyNumberFormat="1" applyFont="1" applyFill="1" applyBorder="1" applyAlignment="1" applyProtection="1">
      <alignment horizontal="center"/>
      <protection/>
    </xf>
    <xf numFmtId="49" fontId="9" fillId="33" borderId="10" xfId="66" applyNumberFormat="1" applyFont="1" applyFill="1" applyBorder="1" applyAlignment="1" applyProtection="1">
      <alignment horizontal="center" vertical="center"/>
      <protection/>
    </xf>
    <xf numFmtId="0" fontId="9" fillId="33" borderId="12" xfId="66" applyFont="1" applyFill="1" applyBorder="1" applyProtection="1">
      <alignment/>
      <protection/>
    </xf>
    <xf numFmtId="1" fontId="9" fillId="33" borderId="10" xfId="66" applyNumberFormat="1" applyFont="1" applyFill="1" applyBorder="1" applyAlignment="1" applyProtection="1">
      <alignment horizontal="justify" vertical="top"/>
      <protection/>
    </xf>
    <xf numFmtId="1" fontId="5" fillId="33" borderId="12" xfId="67" applyNumberFormat="1" applyFont="1" applyFill="1" applyBorder="1" applyAlignment="1" applyProtection="1">
      <alignment horizontal="center"/>
      <protection hidden="1"/>
    </xf>
    <xf numFmtId="1" fontId="5" fillId="33" borderId="10" xfId="67" applyNumberFormat="1" applyFont="1" applyFill="1" applyBorder="1" applyAlignment="1" applyProtection="1">
      <alignment horizontal="justify" vertical="top"/>
      <protection hidden="1"/>
    </xf>
    <xf numFmtId="49" fontId="9" fillId="33" borderId="10" xfId="67" applyNumberFormat="1" applyFont="1" applyFill="1" applyBorder="1" applyAlignment="1" applyProtection="1">
      <alignment horizontal="center" vertical="center"/>
      <protection hidden="1"/>
    </xf>
    <xf numFmtId="3" fontId="9" fillId="33" borderId="10" xfId="67" applyNumberFormat="1" applyFont="1" applyFill="1" applyBorder="1" applyProtection="1">
      <alignment/>
      <protection hidden="1"/>
    </xf>
    <xf numFmtId="3" fontId="9" fillId="33" borderId="11" xfId="67" applyNumberFormat="1" applyFont="1" applyFill="1" applyBorder="1" applyProtection="1">
      <alignment/>
      <protection hidden="1"/>
    </xf>
    <xf numFmtId="0" fontId="9" fillId="33" borderId="12" xfId="67" applyFont="1" applyFill="1" applyBorder="1" applyProtection="1">
      <alignment/>
      <protection hidden="1"/>
    </xf>
    <xf numFmtId="3" fontId="5" fillId="33" borderId="10" xfId="67" applyNumberFormat="1" applyFont="1" applyFill="1" applyBorder="1" applyProtection="1">
      <alignment/>
      <protection hidden="1"/>
    </xf>
    <xf numFmtId="3" fontId="5" fillId="33" borderId="11" xfId="67" applyNumberFormat="1" applyFont="1" applyFill="1" applyBorder="1" applyProtection="1">
      <alignment/>
      <protection hidden="1"/>
    </xf>
    <xf numFmtId="1" fontId="5" fillId="33" borderId="12" xfId="68" applyNumberFormat="1" applyFont="1" applyFill="1" applyBorder="1" applyAlignment="1" applyProtection="1">
      <alignment horizontal="center" vertical="center"/>
      <protection/>
    </xf>
    <xf numFmtId="1" fontId="5" fillId="33" borderId="10" xfId="68" applyNumberFormat="1" applyFont="1" applyFill="1" applyBorder="1" applyAlignment="1" applyProtection="1">
      <alignment horizontal="justify" vertical="top"/>
      <protection/>
    </xf>
    <xf numFmtId="49" fontId="9" fillId="33" borderId="10" xfId="68" applyNumberFormat="1" applyFont="1" applyFill="1" applyBorder="1" applyAlignment="1" applyProtection="1">
      <alignment horizontal="center" vertical="center"/>
      <protection/>
    </xf>
    <xf numFmtId="3" fontId="9" fillId="33" borderId="10" xfId="68" applyNumberFormat="1" applyFont="1" applyFill="1" applyBorder="1" applyProtection="1">
      <alignment/>
      <protection hidden="1"/>
    </xf>
    <xf numFmtId="3" fontId="9" fillId="33" borderId="11" xfId="68" applyNumberFormat="1" applyFont="1" applyFill="1" applyBorder="1" applyProtection="1">
      <alignment/>
      <protection hidden="1"/>
    </xf>
    <xf numFmtId="0" fontId="9" fillId="33" borderId="12" xfId="68" applyFont="1" applyFill="1" applyBorder="1" applyProtection="1">
      <alignment/>
      <protection/>
    </xf>
    <xf numFmtId="1" fontId="9" fillId="33" borderId="10" xfId="68" applyNumberFormat="1" applyFont="1" applyFill="1" applyBorder="1" applyAlignment="1" applyProtection="1">
      <alignment horizontal="justify" vertical="top"/>
      <protection/>
    </xf>
    <xf numFmtId="49" fontId="5" fillId="33" borderId="10" xfId="68" applyNumberFormat="1" applyFont="1" applyFill="1" applyBorder="1" applyAlignment="1" applyProtection="1">
      <alignment horizontal="center" vertical="center"/>
      <protection/>
    </xf>
    <xf numFmtId="3" fontId="5" fillId="33" borderId="10" xfId="68" applyNumberFormat="1" applyFont="1" applyFill="1" applyBorder="1" applyProtection="1">
      <alignment/>
      <protection hidden="1"/>
    </xf>
    <xf numFmtId="3" fontId="5" fillId="33" borderId="11" xfId="68" applyNumberFormat="1" applyFont="1" applyFill="1" applyBorder="1" applyProtection="1">
      <alignment/>
      <protection hidden="1"/>
    </xf>
    <xf numFmtId="1" fontId="5" fillId="33" borderId="17" xfId="68" applyNumberFormat="1" applyFont="1" applyFill="1" applyBorder="1" applyAlignment="1" applyProtection="1">
      <alignment horizontal="justify" vertical="top"/>
      <protection/>
    </xf>
    <xf numFmtId="0" fontId="9" fillId="33" borderId="12" xfId="69" applyFont="1" applyFill="1" applyBorder="1" applyProtection="1">
      <alignment/>
      <protection/>
    </xf>
    <xf numFmtId="1" fontId="9" fillId="33" borderId="10" xfId="69" applyNumberFormat="1" applyFont="1" applyFill="1" applyBorder="1" applyAlignment="1" applyProtection="1">
      <alignment horizontal="justify" vertical="top"/>
      <protection/>
    </xf>
    <xf numFmtId="49" fontId="9" fillId="33" borderId="10" xfId="69" applyNumberFormat="1" applyFont="1" applyFill="1" applyBorder="1" applyAlignment="1" applyProtection="1">
      <alignment horizontal="center" vertical="center"/>
      <protection/>
    </xf>
    <xf numFmtId="3" fontId="9" fillId="33" borderId="10" xfId="69" applyNumberFormat="1" applyFont="1" applyFill="1" applyBorder="1" applyProtection="1">
      <alignment/>
      <protection hidden="1"/>
    </xf>
    <xf numFmtId="3" fontId="9" fillId="33" borderId="11" xfId="69" applyNumberFormat="1" applyFont="1" applyFill="1" applyBorder="1" applyProtection="1">
      <alignment/>
      <protection hidden="1"/>
    </xf>
    <xf numFmtId="1" fontId="5" fillId="33" borderId="12" xfId="69" applyNumberFormat="1" applyFont="1" applyFill="1" applyBorder="1" applyAlignment="1" applyProtection="1">
      <alignment horizontal="center"/>
      <protection/>
    </xf>
    <xf numFmtId="1" fontId="5" fillId="33" borderId="10" xfId="69" applyNumberFormat="1" applyFont="1" applyFill="1" applyBorder="1" applyAlignment="1" applyProtection="1">
      <alignment horizontal="justify" vertical="top"/>
      <protection/>
    </xf>
    <xf numFmtId="49" fontId="5" fillId="33" borderId="10" xfId="69" applyNumberFormat="1" applyFont="1" applyFill="1" applyBorder="1" applyAlignment="1" applyProtection="1">
      <alignment horizontal="center" vertical="center"/>
      <protection/>
    </xf>
    <xf numFmtId="3" fontId="5" fillId="33" borderId="10" xfId="69" applyNumberFormat="1" applyFont="1" applyFill="1" applyBorder="1" applyProtection="1">
      <alignment/>
      <protection hidden="1"/>
    </xf>
    <xf numFmtId="3" fontId="5" fillId="33" borderId="11" xfId="69" applyNumberFormat="1" applyFont="1" applyFill="1" applyBorder="1" applyProtection="1">
      <alignment/>
      <protection hidden="1"/>
    </xf>
    <xf numFmtId="1" fontId="5" fillId="33" borderId="17" xfId="69" applyNumberFormat="1" applyFont="1" applyFill="1" applyBorder="1" applyAlignment="1" applyProtection="1">
      <alignment horizontal="justify" vertical="top"/>
      <protection/>
    </xf>
    <xf numFmtId="1" fontId="5" fillId="33" borderId="12" xfId="69" applyNumberFormat="1" applyFont="1" applyFill="1" applyBorder="1" applyAlignment="1" applyProtection="1">
      <alignment horizontal="center"/>
      <protection hidden="1"/>
    </xf>
    <xf numFmtId="1" fontId="5" fillId="33" borderId="10" xfId="69" applyNumberFormat="1" applyFont="1" applyFill="1" applyBorder="1" applyAlignment="1" applyProtection="1">
      <alignment horizontal="justify" vertical="top"/>
      <protection hidden="1"/>
    </xf>
    <xf numFmtId="49" fontId="9" fillId="33" borderId="10" xfId="69" applyNumberFormat="1" applyFont="1" applyFill="1" applyBorder="1" applyAlignment="1" applyProtection="1">
      <alignment horizontal="center" vertical="center"/>
      <protection hidden="1"/>
    </xf>
    <xf numFmtId="0" fontId="9" fillId="33" borderId="12" xfId="69" applyFont="1" applyFill="1" applyBorder="1" applyProtection="1">
      <alignment/>
      <protection hidden="1"/>
    </xf>
    <xf numFmtId="1" fontId="9" fillId="33" borderId="10" xfId="69" applyNumberFormat="1" applyFont="1" applyFill="1" applyBorder="1" applyAlignment="1" applyProtection="1">
      <alignment horizontal="justify" vertical="top"/>
      <protection hidden="1"/>
    </xf>
    <xf numFmtId="49" fontId="5" fillId="33" borderId="10" xfId="69" applyNumberFormat="1" applyFont="1" applyFill="1" applyBorder="1" applyAlignment="1" applyProtection="1">
      <alignment horizontal="center" vertical="center"/>
      <protection hidden="1"/>
    </xf>
    <xf numFmtId="0" fontId="5" fillId="33" borderId="12" xfId="69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6" fillId="33" borderId="10" xfId="0" applyNumberFormat="1" applyFont="1" applyFill="1" applyBorder="1" applyAlignment="1">
      <alignment/>
    </xf>
    <xf numFmtId="1" fontId="5" fillId="33" borderId="12" xfId="70" applyNumberFormat="1" applyFont="1" applyFill="1" applyBorder="1" applyAlignment="1" applyProtection="1">
      <alignment horizontal="center"/>
      <protection/>
    </xf>
    <xf numFmtId="1" fontId="5" fillId="33" borderId="10" xfId="70" applyNumberFormat="1" applyFont="1" applyFill="1" applyBorder="1" applyAlignment="1" applyProtection="1">
      <alignment horizontal="justify" vertical="top"/>
      <protection/>
    </xf>
    <xf numFmtId="49" fontId="9" fillId="33" borderId="10" xfId="70" applyNumberFormat="1" applyFont="1" applyFill="1" applyBorder="1" applyAlignment="1" applyProtection="1">
      <alignment horizontal="center" vertical="center"/>
      <protection/>
    </xf>
    <xf numFmtId="3" fontId="9" fillId="33" borderId="10" xfId="70" applyNumberFormat="1" applyFont="1" applyFill="1" applyBorder="1" applyProtection="1">
      <alignment/>
      <protection hidden="1"/>
    </xf>
    <xf numFmtId="3" fontId="9" fillId="33" borderId="11" xfId="70" applyNumberFormat="1" applyFont="1" applyFill="1" applyBorder="1" applyProtection="1">
      <alignment/>
      <protection hidden="1"/>
    </xf>
    <xf numFmtId="0" fontId="9" fillId="33" borderId="12" xfId="70" applyFont="1" applyFill="1" applyBorder="1" applyProtection="1">
      <alignment/>
      <protection/>
    </xf>
    <xf numFmtId="1" fontId="9" fillId="33" borderId="10" xfId="70" applyNumberFormat="1" applyFont="1" applyFill="1" applyBorder="1" applyAlignment="1" applyProtection="1">
      <alignment horizontal="justify" vertical="top"/>
      <protection/>
    </xf>
    <xf numFmtId="49" fontId="5" fillId="33" borderId="10" xfId="70" applyNumberFormat="1" applyFont="1" applyFill="1" applyBorder="1" applyAlignment="1" applyProtection="1">
      <alignment horizontal="center" vertical="center"/>
      <protection/>
    </xf>
    <xf numFmtId="3" fontId="5" fillId="33" borderId="10" xfId="70" applyNumberFormat="1" applyFont="1" applyFill="1" applyBorder="1" applyProtection="1">
      <alignment/>
      <protection hidden="1"/>
    </xf>
    <xf numFmtId="3" fontId="5" fillId="33" borderId="11" xfId="70" applyNumberFormat="1" applyFont="1" applyFill="1" applyBorder="1" applyProtection="1">
      <alignment/>
      <protection hidden="1"/>
    </xf>
    <xf numFmtId="1" fontId="5" fillId="33" borderId="10" xfId="70" applyNumberFormat="1" applyFont="1" applyFill="1" applyBorder="1" applyAlignment="1" applyProtection="1">
      <alignment horizontal="justify" vertical="top"/>
      <protection hidden="1"/>
    </xf>
    <xf numFmtId="1" fontId="5" fillId="33" borderId="12" xfId="71" applyNumberFormat="1" applyFont="1" applyFill="1" applyBorder="1" applyAlignment="1" applyProtection="1">
      <alignment horizontal="center"/>
      <protection/>
    </xf>
    <xf numFmtId="1" fontId="5" fillId="33" borderId="10" xfId="71" applyNumberFormat="1" applyFont="1" applyFill="1" applyBorder="1" applyAlignment="1" applyProtection="1">
      <alignment horizontal="justify" vertical="top"/>
      <protection/>
    </xf>
    <xf numFmtId="49" fontId="9" fillId="33" borderId="10" xfId="71" applyNumberFormat="1" applyFont="1" applyFill="1" applyBorder="1" applyAlignment="1" applyProtection="1">
      <alignment horizontal="center" vertical="center"/>
      <protection/>
    </xf>
    <xf numFmtId="3" fontId="9" fillId="33" borderId="10" xfId="71" applyNumberFormat="1" applyFont="1" applyFill="1" applyBorder="1" applyProtection="1">
      <alignment/>
      <protection hidden="1"/>
    </xf>
    <xf numFmtId="3" fontId="9" fillId="33" borderId="11" xfId="71" applyNumberFormat="1" applyFont="1" applyFill="1" applyBorder="1" applyProtection="1">
      <alignment/>
      <protection hidden="1"/>
    </xf>
    <xf numFmtId="0" fontId="9" fillId="33" borderId="12" xfId="71" applyFont="1" applyFill="1" applyBorder="1" applyProtection="1">
      <alignment/>
      <protection/>
    </xf>
    <xf numFmtId="1" fontId="9" fillId="33" borderId="10" xfId="71" applyNumberFormat="1" applyFont="1" applyFill="1" applyBorder="1" applyAlignment="1" applyProtection="1">
      <alignment horizontal="justify" vertical="top"/>
      <protection/>
    </xf>
    <xf numFmtId="1" fontId="5" fillId="33" borderId="10" xfId="71" applyNumberFormat="1" applyFont="1" applyFill="1" applyBorder="1" applyAlignment="1" applyProtection="1">
      <alignment horizontal="justify" vertical="top"/>
      <protection hidden="1"/>
    </xf>
    <xf numFmtId="49" fontId="5" fillId="33" borderId="10" xfId="71" applyNumberFormat="1" applyFont="1" applyFill="1" applyBorder="1" applyAlignment="1" applyProtection="1">
      <alignment horizontal="center" vertical="center"/>
      <protection/>
    </xf>
    <xf numFmtId="3" fontId="5" fillId="33" borderId="10" xfId="71" applyNumberFormat="1" applyFont="1" applyFill="1" applyBorder="1" applyProtection="1">
      <alignment/>
      <protection hidden="1"/>
    </xf>
    <xf numFmtId="3" fontId="5" fillId="33" borderId="11" xfId="71" applyNumberFormat="1" applyFont="1" applyFill="1" applyBorder="1" applyProtection="1">
      <alignment/>
      <protection hidden="1"/>
    </xf>
    <xf numFmtId="1" fontId="5" fillId="33" borderId="10" xfId="72" applyNumberFormat="1" applyFont="1" applyFill="1" applyBorder="1" applyAlignment="1" applyProtection="1">
      <alignment horizontal="justify" vertical="top"/>
      <protection/>
    </xf>
    <xf numFmtId="49" fontId="5" fillId="33" borderId="10" xfId="72" applyNumberFormat="1" applyFont="1" applyFill="1" applyBorder="1" applyAlignment="1" applyProtection="1">
      <alignment horizontal="center" vertical="center"/>
      <protection/>
    </xf>
    <xf numFmtId="1" fontId="5" fillId="33" borderId="12" xfId="72" applyNumberFormat="1" applyFont="1" applyFill="1" applyBorder="1" applyAlignment="1" applyProtection="1">
      <alignment horizontal="center"/>
      <protection/>
    </xf>
    <xf numFmtId="49" fontId="9" fillId="33" borderId="10" xfId="72" applyNumberFormat="1" applyFont="1" applyFill="1" applyBorder="1" applyAlignment="1" applyProtection="1">
      <alignment horizontal="center" vertical="center"/>
      <protection/>
    </xf>
    <xf numFmtId="3" fontId="9" fillId="33" borderId="10" xfId="72" applyNumberFormat="1" applyFont="1" applyFill="1" applyBorder="1" applyProtection="1">
      <alignment/>
      <protection hidden="1"/>
    </xf>
    <xf numFmtId="3" fontId="9" fillId="33" borderId="11" xfId="72" applyNumberFormat="1" applyFont="1" applyFill="1" applyBorder="1" applyProtection="1">
      <alignment/>
      <protection hidden="1"/>
    </xf>
    <xf numFmtId="0" fontId="9" fillId="33" borderId="12" xfId="72" applyFont="1" applyFill="1" applyBorder="1" applyProtection="1">
      <alignment/>
      <protection/>
    </xf>
    <xf numFmtId="1" fontId="9" fillId="33" borderId="10" xfId="72" applyNumberFormat="1" applyFont="1" applyFill="1" applyBorder="1" applyAlignment="1" applyProtection="1">
      <alignment horizontal="justify" vertical="top"/>
      <protection/>
    </xf>
    <xf numFmtId="3" fontId="5" fillId="33" borderId="10" xfId="72" applyNumberFormat="1" applyFont="1" applyFill="1" applyBorder="1" applyProtection="1">
      <alignment/>
      <protection hidden="1"/>
    </xf>
    <xf numFmtId="3" fontId="5" fillId="33" borderId="11" xfId="72" applyNumberFormat="1" applyFont="1" applyFill="1" applyBorder="1" applyProtection="1">
      <alignment/>
      <protection hidden="1"/>
    </xf>
    <xf numFmtId="1" fontId="5" fillId="33" borderId="17" xfId="72" applyNumberFormat="1" applyFont="1" applyFill="1" applyBorder="1" applyAlignment="1" applyProtection="1">
      <alignment horizontal="justify" vertical="top"/>
      <protection/>
    </xf>
    <xf numFmtId="1" fontId="5" fillId="33" borderId="12" xfId="73" applyNumberFormat="1" applyFont="1" applyFill="1" applyBorder="1" applyAlignment="1" applyProtection="1">
      <alignment horizontal="center"/>
      <protection/>
    </xf>
    <xf numFmtId="1" fontId="5" fillId="33" borderId="10" xfId="73" applyNumberFormat="1" applyFont="1" applyFill="1" applyBorder="1" applyAlignment="1" applyProtection="1">
      <alignment horizontal="justify" vertical="top"/>
      <protection/>
    </xf>
    <xf numFmtId="49" fontId="9" fillId="33" borderId="10" xfId="73" applyNumberFormat="1" applyFont="1" applyFill="1" applyBorder="1" applyAlignment="1" applyProtection="1">
      <alignment horizontal="center" vertical="center"/>
      <protection/>
    </xf>
    <xf numFmtId="3" fontId="9" fillId="33" borderId="10" xfId="73" applyNumberFormat="1" applyFont="1" applyFill="1" applyBorder="1" applyProtection="1">
      <alignment/>
      <protection hidden="1"/>
    </xf>
    <xf numFmtId="3" fontId="9" fillId="33" borderId="11" xfId="73" applyNumberFormat="1" applyFont="1" applyFill="1" applyBorder="1" applyProtection="1">
      <alignment/>
      <protection hidden="1"/>
    </xf>
    <xf numFmtId="0" fontId="9" fillId="33" borderId="12" xfId="73" applyFont="1" applyFill="1" applyBorder="1" applyProtection="1">
      <alignment/>
      <protection/>
    </xf>
    <xf numFmtId="1" fontId="9" fillId="33" borderId="10" xfId="73" applyNumberFormat="1" applyFont="1" applyFill="1" applyBorder="1" applyAlignment="1" applyProtection="1">
      <alignment horizontal="justify" vertical="top"/>
      <protection/>
    </xf>
    <xf numFmtId="49" fontId="5" fillId="33" borderId="10" xfId="73" applyNumberFormat="1" applyFont="1" applyFill="1" applyBorder="1" applyAlignment="1" applyProtection="1">
      <alignment horizontal="center" vertical="center"/>
      <protection/>
    </xf>
    <xf numFmtId="3" fontId="5" fillId="33" borderId="10" xfId="73" applyNumberFormat="1" applyFont="1" applyFill="1" applyBorder="1" applyProtection="1">
      <alignment/>
      <protection hidden="1"/>
    </xf>
    <xf numFmtId="3" fontId="5" fillId="33" borderId="11" xfId="73" applyNumberFormat="1" applyFont="1" applyFill="1" applyBorder="1" applyProtection="1">
      <alignment/>
      <protection hidden="1"/>
    </xf>
    <xf numFmtId="1" fontId="5" fillId="33" borderId="10" xfId="73" applyNumberFormat="1" applyFont="1" applyFill="1" applyBorder="1" applyAlignment="1" applyProtection="1">
      <alignment horizontal="justify" vertical="top"/>
      <protection hidden="1"/>
    </xf>
    <xf numFmtId="0" fontId="5" fillId="33" borderId="12" xfId="73" applyFont="1" applyFill="1" applyBorder="1" applyProtection="1">
      <alignment/>
      <protection/>
    </xf>
    <xf numFmtId="1" fontId="5" fillId="33" borderId="12" xfId="74" applyNumberFormat="1" applyFont="1" applyFill="1" applyBorder="1" applyAlignment="1" applyProtection="1">
      <alignment horizontal="center"/>
      <protection/>
    </xf>
    <xf numFmtId="1" fontId="5" fillId="33" borderId="10" xfId="74" applyNumberFormat="1" applyFont="1" applyFill="1" applyBorder="1" applyAlignment="1" applyProtection="1">
      <alignment horizontal="justify" vertical="top"/>
      <protection/>
    </xf>
    <xf numFmtId="49" fontId="9" fillId="33" borderId="10" xfId="74" applyNumberFormat="1" applyFont="1" applyFill="1" applyBorder="1" applyAlignment="1" applyProtection="1">
      <alignment horizontal="center" vertical="center"/>
      <protection/>
    </xf>
    <xf numFmtId="3" fontId="9" fillId="33" borderId="10" xfId="74" applyNumberFormat="1" applyFont="1" applyFill="1" applyBorder="1" applyProtection="1">
      <alignment/>
      <protection hidden="1"/>
    </xf>
    <xf numFmtId="3" fontId="9" fillId="33" borderId="11" xfId="74" applyNumberFormat="1" applyFont="1" applyFill="1" applyBorder="1" applyProtection="1">
      <alignment/>
      <protection hidden="1"/>
    </xf>
    <xf numFmtId="0" fontId="9" fillId="33" borderId="12" xfId="74" applyFont="1" applyFill="1" applyBorder="1" applyProtection="1">
      <alignment/>
      <protection/>
    </xf>
    <xf numFmtId="1" fontId="9" fillId="33" borderId="10" xfId="74" applyNumberFormat="1" applyFont="1" applyFill="1" applyBorder="1" applyAlignment="1" applyProtection="1">
      <alignment horizontal="justify" vertical="top"/>
      <protection/>
    </xf>
    <xf numFmtId="49" fontId="5" fillId="33" borderId="10" xfId="74" applyNumberFormat="1" applyFont="1" applyFill="1" applyBorder="1" applyAlignment="1" applyProtection="1">
      <alignment horizontal="center" vertical="center"/>
      <protection/>
    </xf>
    <xf numFmtId="3" fontId="5" fillId="33" borderId="10" xfId="74" applyNumberFormat="1" applyFont="1" applyFill="1" applyBorder="1" applyProtection="1">
      <alignment/>
      <protection hidden="1"/>
    </xf>
    <xf numFmtId="3" fontId="5" fillId="33" borderId="11" xfId="74" applyNumberFormat="1" applyFont="1" applyFill="1" applyBorder="1" applyProtection="1">
      <alignment/>
      <protection hidden="1"/>
    </xf>
    <xf numFmtId="1" fontId="5" fillId="33" borderId="17" xfId="74" applyNumberFormat="1" applyFont="1" applyFill="1" applyBorder="1" applyAlignment="1" applyProtection="1">
      <alignment horizontal="justify" vertical="top"/>
      <protection/>
    </xf>
    <xf numFmtId="49" fontId="5" fillId="33" borderId="12" xfId="75" applyNumberFormat="1" applyFont="1" applyFill="1" applyBorder="1" applyAlignment="1" applyProtection="1">
      <alignment horizontal="center"/>
      <protection/>
    </xf>
    <xf numFmtId="1" fontId="5" fillId="33" borderId="10" xfId="75" applyNumberFormat="1" applyFont="1" applyFill="1" applyBorder="1" applyAlignment="1" applyProtection="1">
      <alignment horizontal="justify" vertical="top"/>
      <protection/>
    </xf>
    <xf numFmtId="49" fontId="9" fillId="33" borderId="10" xfId="75" applyNumberFormat="1" applyFont="1" applyFill="1" applyBorder="1" applyAlignment="1" applyProtection="1">
      <alignment horizontal="center" vertical="center"/>
      <protection/>
    </xf>
    <xf numFmtId="3" fontId="9" fillId="33" borderId="10" xfId="75" applyNumberFormat="1" applyFont="1" applyFill="1" applyBorder="1" applyProtection="1">
      <alignment/>
      <protection hidden="1"/>
    </xf>
    <xf numFmtId="3" fontId="9" fillId="33" borderId="11" xfId="75" applyNumberFormat="1" applyFont="1" applyFill="1" applyBorder="1" applyProtection="1">
      <alignment/>
      <protection hidden="1"/>
    </xf>
    <xf numFmtId="0" fontId="9" fillId="33" borderId="12" xfId="75" applyFont="1" applyFill="1" applyBorder="1" applyProtection="1">
      <alignment/>
      <protection/>
    </xf>
    <xf numFmtId="49" fontId="5" fillId="33" borderId="10" xfId="75" applyNumberFormat="1" applyFont="1" applyFill="1" applyBorder="1" applyAlignment="1" applyProtection="1">
      <alignment horizontal="center" vertical="center"/>
      <protection/>
    </xf>
    <xf numFmtId="3" fontId="5" fillId="33" borderId="10" xfId="75" applyNumberFormat="1" applyFont="1" applyFill="1" applyBorder="1" applyProtection="1">
      <alignment/>
      <protection hidden="1"/>
    </xf>
    <xf numFmtId="3" fontId="5" fillId="33" borderId="11" xfId="75" applyNumberFormat="1" applyFont="1" applyFill="1" applyBorder="1" applyProtection="1">
      <alignment/>
      <protection hidden="1"/>
    </xf>
    <xf numFmtId="1" fontId="9" fillId="33" borderId="10" xfId="75" applyNumberFormat="1" applyFont="1" applyFill="1" applyBorder="1" applyAlignment="1" applyProtection="1">
      <alignment horizontal="justify" vertical="top"/>
      <protection/>
    </xf>
    <xf numFmtId="1" fontId="5" fillId="33" borderId="12" xfId="77" applyNumberFormat="1" applyFont="1" applyFill="1" applyBorder="1" applyAlignment="1" applyProtection="1">
      <alignment horizontal="center"/>
      <protection/>
    </xf>
    <xf numFmtId="1" fontId="5" fillId="33" borderId="10" xfId="77" applyNumberFormat="1" applyFont="1" applyFill="1" applyBorder="1" applyAlignment="1" applyProtection="1">
      <alignment horizontal="justify" vertical="top"/>
      <protection/>
    </xf>
    <xf numFmtId="49" fontId="9" fillId="33" borderId="10" xfId="77" applyNumberFormat="1" applyFont="1" applyFill="1" applyBorder="1" applyAlignment="1" applyProtection="1">
      <alignment horizontal="center" vertical="center"/>
      <protection/>
    </xf>
    <xf numFmtId="3" fontId="9" fillId="33" borderId="10" xfId="77" applyNumberFormat="1" applyFont="1" applyFill="1" applyBorder="1" applyProtection="1">
      <alignment/>
      <protection hidden="1"/>
    </xf>
    <xf numFmtId="3" fontId="9" fillId="33" borderId="11" xfId="77" applyNumberFormat="1" applyFont="1" applyFill="1" applyBorder="1" applyProtection="1">
      <alignment/>
      <protection hidden="1"/>
    </xf>
    <xf numFmtId="0" fontId="9" fillId="33" borderId="12" xfId="77" applyFont="1" applyFill="1" applyBorder="1" applyProtection="1">
      <alignment/>
      <protection/>
    </xf>
    <xf numFmtId="1" fontId="9" fillId="33" borderId="10" xfId="77" applyNumberFormat="1" applyFont="1" applyFill="1" applyBorder="1" applyAlignment="1" applyProtection="1">
      <alignment horizontal="justify" vertical="top"/>
      <protection/>
    </xf>
    <xf numFmtId="49" fontId="5" fillId="33" borderId="10" xfId="77" applyNumberFormat="1" applyFont="1" applyFill="1" applyBorder="1" applyAlignment="1" applyProtection="1">
      <alignment horizontal="center" vertical="center"/>
      <protection/>
    </xf>
    <xf numFmtId="3" fontId="5" fillId="33" borderId="10" xfId="77" applyNumberFormat="1" applyFont="1" applyFill="1" applyBorder="1" applyProtection="1">
      <alignment/>
      <protection hidden="1"/>
    </xf>
    <xf numFmtId="3" fontId="5" fillId="33" borderId="11" xfId="77" applyNumberFormat="1" applyFont="1" applyFill="1" applyBorder="1" applyProtection="1">
      <alignment/>
      <protection hidden="1"/>
    </xf>
    <xf numFmtId="1" fontId="5" fillId="33" borderId="17" xfId="77" applyNumberFormat="1" applyFont="1" applyFill="1" applyBorder="1" applyAlignment="1" applyProtection="1">
      <alignment horizontal="justify" vertical="top"/>
      <protection/>
    </xf>
    <xf numFmtId="0" fontId="8" fillId="33" borderId="12" xfId="78" applyFont="1" applyFill="1" applyBorder="1" applyAlignment="1" applyProtection="1">
      <alignment horizontal="center"/>
      <protection/>
    </xf>
    <xf numFmtId="1" fontId="5" fillId="33" borderId="10" xfId="78" applyNumberFormat="1" applyFont="1" applyFill="1" applyBorder="1" applyAlignment="1" applyProtection="1">
      <alignment horizontal="justify" vertical="top"/>
      <protection/>
    </xf>
    <xf numFmtId="49" fontId="9" fillId="33" borderId="10" xfId="78" applyNumberFormat="1" applyFont="1" applyFill="1" applyBorder="1" applyAlignment="1" applyProtection="1">
      <alignment horizontal="center" vertical="center"/>
      <protection/>
    </xf>
    <xf numFmtId="3" fontId="9" fillId="33" borderId="10" xfId="78" applyNumberFormat="1" applyFont="1" applyFill="1" applyBorder="1" applyProtection="1">
      <alignment/>
      <protection hidden="1"/>
    </xf>
    <xf numFmtId="3" fontId="9" fillId="33" borderId="11" xfId="78" applyNumberFormat="1" applyFont="1" applyFill="1" applyBorder="1" applyProtection="1">
      <alignment/>
      <protection hidden="1"/>
    </xf>
    <xf numFmtId="0" fontId="6" fillId="33" borderId="12" xfId="78" applyFont="1" applyFill="1" applyBorder="1" applyProtection="1">
      <alignment/>
      <protection/>
    </xf>
    <xf numFmtId="1" fontId="9" fillId="33" borderId="10" xfId="78" applyNumberFormat="1" applyFont="1" applyFill="1" applyBorder="1" applyAlignment="1" applyProtection="1">
      <alignment horizontal="justify" vertical="top"/>
      <protection/>
    </xf>
    <xf numFmtId="1" fontId="5" fillId="33" borderId="12" xfId="78" applyNumberFormat="1" applyFont="1" applyFill="1" applyBorder="1" applyAlignment="1" applyProtection="1">
      <alignment horizontal="center"/>
      <protection/>
    </xf>
    <xf numFmtId="3" fontId="5" fillId="33" borderId="10" xfId="78" applyNumberFormat="1" applyFont="1" applyFill="1" applyBorder="1" applyProtection="1">
      <alignment/>
      <protection hidden="1"/>
    </xf>
    <xf numFmtId="3" fontId="5" fillId="33" borderId="11" xfId="78" applyNumberFormat="1" applyFont="1" applyFill="1" applyBorder="1" applyProtection="1">
      <alignment/>
      <protection hidden="1"/>
    </xf>
    <xf numFmtId="0" fontId="9" fillId="33" borderId="12" xfId="78" applyFont="1" applyFill="1" applyBorder="1" applyProtection="1">
      <alignment/>
      <protection/>
    </xf>
    <xf numFmtId="49" fontId="5" fillId="33" borderId="10" xfId="78" applyNumberFormat="1" applyFont="1" applyFill="1" applyBorder="1" applyAlignment="1" applyProtection="1">
      <alignment horizontal="center" vertical="center"/>
      <protection/>
    </xf>
    <xf numFmtId="1" fontId="9" fillId="33" borderId="17" xfId="78" applyNumberFormat="1" applyFont="1" applyFill="1" applyBorder="1" applyAlignment="1" applyProtection="1" quotePrefix="1">
      <alignment horizontal="justify" vertical="top"/>
      <protection/>
    </xf>
    <xf numFmtId="0" fontId="9" fillId="33" borderId="12" xfId="78" applyFont="1" applyFill="1" applyBorder="1" applyProtection="1">
      <alignment/>
      <protection hidden="1"/>
    </xf>
    <xf numFmtId="1" fontId="5" fillId="33" borderId="10" xfId="78" applyNumberFormat="1" applyFont="1" applyFill="1" applyBorder="1" applyAlignment="1" applyProtection="1">
      <alignment horizontal="justify" vertical="top"/>
      <protection hidden="1"/>
    </xf>
    <xf numFmtId="49" fontId="9" fillId="33" borderId="10" xfId="78" applyNumberFormat="1" applyFont="1" applyFill="1" applyBorder="1" applyAlignment="1" applyProtection="1">
      <alignment horizontal="center" vertical="center"/>
      <protection hidden="1"/>
    </xf>
    <xf numFmtId="49" fontId="5" fillId="33" borderId="12" xfId="78" applyNumberFormat="1" applyFont="1" applyFill="1" applyBorder="1" applyAlignment="1" applyProtection="1">
      <alignment horizontal="center"/>
      <protection/>
    </xf>
    <xf numFmtId="0" fontId="9" fillId="33" borderId="15" xfId="78" applyFont="1" applyFill="1" applyBorder="1" applyProtection="1">
      <alignment/>
      <protection/>
    </xf>
    <xf numFmtId="0" fontId="55" fillId="33" borderId="12" xfId="0" applyFont="1" applyFill="1" applyBorder="1" applyAlignment="1">
      <alignment/>
    </xf>
    <xf numFmtId="1" fontId="13" fillId="33" borderId="17" xfId="80" applyNumberFormat="1" applyFont="1" applyFill="1" applyBorder="1" applyAlignment="1" applyProtection="1">
      <alignment horizontal="justify" vertical="top"/>
      <protection/>
    </xf>
    <xf numFmtId="1" fontId="14" fillId="33" borderId="10" xfId="80" applyNumberFormat="1" applyFont="1" applyFill="1" applyBorder="1" applyAlignment="1" applyProtection="1">
      <alignment horizontal="justify" vertical="top"/>
      <protection/>
    </xf>
    <xf numFmtId="49" fontId="15" fillId="33" borderId="10" xfId="80" applyNumberFormat="1" applyFont="1" applyFill="1" applyBorder="1" applyAlignment="1" applyProtection="1">
      <alignment horizontal="center" vertical="center"/>
      <protection/>
    </xf>
    <xf numFmtId="3" fontId="14" fillId="33" borderId="10" xfId="80" applyNumberFormat="1" applyFont="1" applyFill="1" applyBorder="1" applyAlignment="1" applyProtection="1">
      <alignment/>
      <protection hidden="1"/>
    </xf>
    <xf numFmtId="1" fontId="16" fillId="33" borderId="17" xfId="80" applyNumberFormat="1" applyFont="1" applyFill="1" applyBorder="1" applyAlignment="1" applyProtection="1">
      <alignment horizontal="justify" vertical="top"/>
      <protection/>
    </xf>
    <xf numFmtId="49" fontId="16" fillId="33" borderId="10" xfId="80" applyNumberFormat="1" applyFont="1" applyFill="1" applyBorder="1" applyAlignment="1" applyProtection="1">
      <alignment horizontal="center" vertical="center"/>
      <protection/>
    </xf>
    <xf numFmtId="1" fontId="17" fillId="33" borderId="17" xfId="80" applyNumberFormat="1" applyFont="1" applyFill="1" applyBorder="1" applyAlignment="1" applyProtection="1">
      <alignment horizontal="justify" vertical="top"/>
      <protection/>
    </xf>
    <xf numFmtId="49" fontId="17" fillId="33" borderId="10" xfId="80" applyNumberFormat="1" applyFont="1" applyFill="1" applyBorder="1" applyAlignment="1" applyProtection="1">
      <alignment horizontal="center" vertical="center"/>
      <protection/>
    </xf>
    <xf numFmtId="1" fontId="18" fillId="33" borderId="17" xfId="80" applyNumberFormat="1" applyFont="1" applyFill="1" applyBorder="1" applyAlignment="1" applyProtection="1">
      <alignment horizontal="justify" vertical="top"/>
      <protection hidden="1"/>
    </xf>
    <xf numFmtId="49" fontId="18" fillId="33" borderId="10" xfId="80" applyNumberFormat="1" applyFont="1" applyFill="1" applyBorder="1" applyAlignment="1" applyProtection="1">
      <alignment horizontal="center" vertical="center"/>
      <protection hidden="1"/>
    </xf>
    <xf numFmtId="49" fontId="13" fillId="33" borderId="10" xfId="80" applyNumberFormat="1" applyFont="1" applyFill="1" applyBorder="1" applyAlignment="1" applyProtection="1">
      <alignment horizontal="center" vertical="center"/>
      <protection/>
    </xf>
    <xf numFmtId="1" fontId="13" fillId="33" borderId="10" xfId="80" applyNumberFormat="1" applyFont="1" applyFill="1" applyBorder="1" applyAlignment="1" applyProtection="1">
      <alignment horizontal="justify" vertical="top"/>
      <protection/>
    </xf>
    <xf numFmtId="1" fontId="18" fillId="33" borderId="17" xfId="55" applyNumberFormat="1" applyFont="1" applyFill="1" applyBorder="1" applyAlignment="1" applyProtection="1">
      <alignment horizontal="justify" vertical="top"/>
      <protection hidden="1"/>
    </xf>
    <xf numFmtId="49" fontId="18" fillId="33" borderId="12" xfId="55" applyNumberFormat="1" applyFont="1" applyFill="1" applyBorder="1" applyAlignment="1" applyProtection="1">
      <alignment horizontal="center" vertical="center"/>
      <protection/>
    </xf>
    <xf numFmtId="1" fontId="13" fillId="33" borderId="17" xfId="55" applyNumberFormat="1" applyFont="1" applyFill="1" applyBorder="1" applyAlignment="1" applyProtection="1">
      <alignment horizontal="justify" vertical="top"/>
      <protection/>
    </xf>
    <xf numFmtId="49" fontId="13" fillId="33" borderId="10" xfId="55" applyNumberFormat="1" applyFont="1" applyFill="1" applyBorder="1" applyAlignment="1" applyProtection="1">
      <alignment horizontal="center" vertical="center"/>
      <protection/>
    </xf>
    <xf numFmtId="1" fontId="18" fillId="33" borderId="10" xfId="55" applyNumberFormat="1" applyFont="1" applyFill="1" applyBorder="1" applyAlignment="1" applyProtection="1">
      <alignment horizontal="justify" vertical="top"/>
      <protection hidden="1"/>
    </xf>
    <xf numFmtId="1" fontId="13" fillId="33" borderId="10" xfId="55" applyNumberFormat="1" applyFont="1" applyFill="1" applyBorder="1" applyAlignment="1" applyProtection="1">
      <alignment horizontal="justify" vertical="top"/>
      <protection hidden="1"/>
    </xf>
    <xf numFmtId="49" fontId="18" fillId="33" borderId="10" xfId="55" applyNumberFormat="1" applyFont="1" applyFill="1" applyBorder="1" applyAlignment="1" applyProtection="1">
      <alignment horizontal="center" vertical="center"/>
      <protection hidden="1"/>
    </xf>
    <xf numFmtId="1" fontId="13" fillId="33" borderId="17" xfId="78" applyNumberFormat="1" applyFont="1" applyFill="1" applyBorder="1" applyAlignment="1" applyProtection="1">
      <alignment horizontal="justify" vertical="top"/>
      <protection hidden="1"/>
    </xf>
    <xf numFmtId="49" fontId="13" fillId="33" borderId="10" xfId="78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56" fillId="33" borderId="18" xfId="0" applyFont="1" applyFill="1" applyBorder="1" applyAlignment="1">
      <alignment vertical="justify"/>
    </xf>
    <xf numFmtId="0" fontId="56" fillId="33" borderId="12" xfId="0" applyFont="1" applyFill="1" applyBorder="1" applyAlignment="1">
      <alignment vertical="justify"/>
    </xf>
    <xf numFmtId="0" fontId="56" fillId="33" borderId="15" xfId="0" applyFont="1" applyFill="1" applyBorder="1" applyAlignment="1">
      <alignment vertical="justify"/>
    </xf>
    <xf numFmtId="0" fontId="56" fillId="33" borderId="10" xfId="0" applyFont="1" applyFill="1" applyBorder="1" applyAlignment="1">
      <alignment/>
    </xf>
    <xf numFmtId="1" fontId="9" fillId="33" borderId="10" xfId="80" applyNumberFormat="1" applyFont="1" applyFill="1" applyBorder="1" applyAlignment="1" applyProtection="1" quotePrefix="1">
      <alignment horizontal="justify" vertical="top"/>
      <protection/>
    </xf>
    <xf numFmtId="3" fontId="8" fillId="33" borderId="0" xfId="80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7" fillId="33" borderId="11" xfId="80" applyNumberFormat="1" applyFont="1" applyFill="1" applyBorder="1" applyAlignment="1" applyProtection="1">
      <alignment/>
      <protection hidden="1"/>
    </xf>
    <xf numFmtId="49" fontId="58" fillId="33" borderId="10" xfId="55" applyNumberFormat="1" applyFont="1" applyFill="1" applyBorder="1" applyAlignment="1" applyProtection="1">
      <alignment horizontal="center" vertical="center"/>
      <protection/>
    </xf>
    <xf numFmtId="3" fontId="57" fillId="33" borderId="10" xfId="66" applyNumberFormat="1" applyFont="1" applyFill="1" applyBorder="1" applyProtection="1">
      <alignment/>
      <protection hidden="1"/>
    </xf>
    <xf numFmtId="3" fontId="57" fillId="33" borderId="11" xfId="66" applyNumberFormat="1" applyFont="1" applyFill="1" applyBorder="1" applyProtection="1">
      <alignment/>
      <protection hidden="1"/>
    </xf>
    <xf numFmtId="49" fontId="6" fillId="33" borderId="10" xfId="63" applyNumberFormat="1" applyFont="1" applyFill="1" applyBorder="1" applyAlignment="1" applyProtection="1">
      <alignment horizontal="center" vertical="center"/>
      <protection/>
    </xf>
    <xf numFmtId="3" fontId="4" fillId="33" borderId="10" xfId="63" applyNumberFormat="1" applyFont="1" applyFill="1" applyBorder="1" applyProtection="1">
      <alignment/>
      <protection hidden="1"/>
    </xf>
    <xf numFmtId="3" fontId="6" fillId="33" borderId="10" xfId="63" applyNumberFormat="1" applyFont="1" applyFill="1" applyBorder="1" applyProtection="1">
      <alignment/>
      <protection hidden="1"/>
    </xf>
    <xf numFmtId="3" fontId="6" fillId="33" borderId="11" xfId="63" applyNumberFormat="1" applyFont="1" applyFill="1" applyBorder="1" applyProtection="1">
      <alignment/>
      <protection hidden="1"/>
    </xf>
    <xf numFmtId="3" fontId="57" fillId="33" borderId="10" xfId="67" applyNumberFormat="1" applyFont="1" applyFill="1" applyBorder="1" applyProtection="1">
      <alignment/>
      <protection hidden="1"/>
    </xf>
    <xf numFmtId="3" fontId="57" fillId="33" borderId="11" xfId="67" applyNumberFormat="1" applyFont="1" applyFill="1" applyBorder="1" applyProtection="1">
      <alignment/>
      <protection hidden="1"/>
    </xf>
    <xf numFmtId="3" fontId="4" fillId="33" borderId="11" xfId="59" applyNumberFormat="1" applyFont="1" applyFill="1" applyBorder="1" applyProtection="1">
      <alignment/>
      <protection hidden="1"/>
    </xf>
    <xf numFmtId="3" fontId="6" fillId="33" borderId="11" xfId="59" applyNumberFormat="1" applyFont="1" applyFill="1" applyBorder="1" applyProtection="1">
      <alignment/>
      <protection hidden="1"/>
    </xf>
    <xf numFmtId="3" fontId="59" fillId="33" borderId="11" xfId="74" applyNumberFormat="1" applyFont="1" applyFill="1" applyBorder="1" applyProtection="1">
      <alignment/>
      <protection hidden="1"/>
    </xf>
    <xf numFmtId="3" fontId="57" fillId="33" borderId="11" xfId="74" applyNumberFormat="1" applyFont="1" applyFill="1" applyBorder="1" applyProtection="1">
      <alignment/>
      <protection hidden="1"/>
    </xf>
    <xf numFmtId="3" fontId="55" fillId="33" borderId="11" xfId="80" applyNumberFormat="1" applyFont="1" applyFill="1" applyBorder="1" applyAlignment="1" applyProtection="1">
      <alignment/>
      <protection hidden="1"/>
    </xf>
    <xf numFmtId="3" fontId="4" fillId="33" borderId="11" xfId="74" applyNumberFormat="1" applyFont="1" applyFill="1" applyBorder="1" applyProtection="1">
      <alignment/>
      <protection hidden="1"/>
    </xf>
    <xf numFmtId="3" fontId="6" fillId="33" borderId="11" xfId="74" applyNumberFormat="1" applyFont="1" applyFill="1" applyBorder="1" applyProtection="1">
      <alignment/>
      <protection hidden="1"/>
    </xf>
    <xf numFmtId="49" fontId="17" fillId="33" borderId="10" xfId="55" applyNumberFormat="1" applyFont="1" applyFill="1" applyBorder="1" applyAlignment="1" applyProtection="1">
      <alignment horizontal="center" vertical="center"/>
      <protection/>
    </xf>
    <xf numFmtId="3" fontId="6" fillId="33" borderId="10" xfId="66" applyNumberFormat="1" applyFont="1" applyFill="1" applyBorder="1" applyProtection="1">
      <alignment/>
      <protection hidden="1"/>
    </xf>
    <xf numFmtId="3" fontId="6" fillId="33" borderId="11" xfId="66" applyNumberFormat="1" applyFont="1" applyFill="1" applyBorder="1" applyProtection="1">
      <alignment/>
      <protection hidden="1"/>
    </xf>
    <xf numFmtId="3" fontId="6" fillId="33" borderId="10" xfId="67" applyNumberFormat="1" applyFont="1" applyFill="1" applyBorder="1" applyProtection="1">
      <alignment/>
      <protection hidden="1"/>
    </xf>
    <xf numFmtId="3" fontId="6" fillId="33" borderId="11" xfId="67" applyNumberFormat="1" applyFont="1" applyFill="1" applyBorder="1" applyProtection="1">
      <alignment/>
      <protection hidden="1"/>
    </xf>
    <xf numFmtId="3" fontId="57" fillId="33" borderId="0" xfId="80" applyNumberFormat="1" applyFont="1" applyFill="1" applyBorder="1" applyAlignment="1" applyProtection="1">
      <alignment/>
      <protection hidden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7"/>
  <sheetViews>
    <sheetView tabSelected="1" zoomScalePageLayoutView="0" workbookViewId="0" topLeftCell="B70">
      <selection activeCell="L75" sqref="L75"/>
    </sheetView>
  </sheetViews>
  <sheetFormatPr defaultColWidth="9.140625" defaultRowHeight="15"/>
  <cols>
    <col min="2" max="2" width="32.7109375" style="0" customWidth="1"/>
    <col min="4" max="4" width="12.140625" style="0" customWidth="1"/>
    <col min="5" max="5" width="13.28125" style="0" customWidth="1"/>
    <col min="6" max="6" width="13.57421875" style="0" customWidth="1"/>
    <col min="7" max="7" width="12.421875" style="0" customWidth="1"/>
    <col min="12" max="12" width="7.421875" style="0" customWidth="1"/>
    <col min="14" max="14" width="6.140625" style="0" customWidth="1"/>
    <col min="16" max="16" width="6.140625" style="0" customWidth="1"/>
  </cols>
  <sheetData>
    <row r="1" spans="1:7" ht="15">
      <c r="A1" s="4"/>
      <c r="B1" s="5" t="s">
        <v>279</v>
      </c>
      <c r="C1" s="4"/>
      <c r="D1" s="4"/>
      <c r="E1" s="4"/>
      <c r="F1" s="4"/>
      <c r="G1" s="4" t="s">
        <v>274</v>
      </c>
    </row>
    <row r="2" spans="1:7" ht="15">
      <c r="A2" s="4"/>
      <c r="B2" s="5"/>
      <c r="C2" s="4"/>
      <c r="D2" s="4"/>
      <c r="E2" s="4"/>
      <c r="F2" s="4"/>
      <c r="G2" s="4"/>
    </row>
    <row r="3" spans="1:7" ht="15">
      <c r="A3" s="6" t="s">
        <v>0</v>
      </c>
      <c r="B3" s="6">
        <v>0</v>
      </c>
      <c r="C3" s="7"/>
      <c r="D3" s="8"/>
      <c r="E3" s="8"/>
      <c r="F3" s="9"/>
      <c r="G3" s="10"/>
    </row>
    <row r="4" spans="1:7" s="2" customFormat="1" ht="15">
      <c r="A4" s="11" t="s">
        <v>1</v>
      </c>
      <c r="B4" s="12"/>
      <c r="C4" s="13"/>
      <c r="D4" s="14"/>
      <c r="E4" s="15"/>
      <c r="F4" s="16"/>
      <c r="G4" s="429"/>
    </row>
    <row r="5" spans="1:7" s="2" customFormat="1" ht="15">
      <c r="A5" s="17" t="s">
        <v>2</v>
      </c>
      <c r="B5" s="18" t="s">
        <v>3</v>
      </c>
      <c r="C5" s="19" t="s">
        <v>4</v>
      </c>
      <c r="D5" s="11" t="s">
        <v>5</v>
      </c>
      <c r="E5" s="15" t="s">
        <v>259</v>
      </c>
      <c r="F5" s="16" t="s">
        <v>262</v>
      </c>
      <c r="G5" s="430" t="s">
        <v>218</v>
      </c>
    </row>
    <row r="6" spans="1:7" s="2" customFormat="1" ht="15">
      <c r="A6" s="11" t="s">
        <v>6</v>
      </c>
      <c r="B6" s="20"/>
      <c r="C6" s="21"/>
      <c r="D6" s="22" t="s">
        <v>7</v>
      </c>
      <c r="E6" s="23" t="s">
        <v>260</v>
      </c>
      <c r="F6" s="24" t="s">
        <v>261</v>
      </c>
      <c r="G6" s="431"/>
    </row>
    <row r="7" spans="1:7" ht="24.75" customHeight="1">
      <c r="A7" s="25"/>
      <c r="B7" s="26" t="s">
        <v>8</v>
      </c>
      <c r="C7" s="27"/>
      <c r="D7" s="28"/>
      <c r="E7" s="28"/>
      <c r="F7" s="29"/>
      <c r="G7" s="10"/>
    </row>
    <row r="8" spans="1:7" ht="15">
      <c r="A8" s="25"/>
      <c r="B8" s="30"/>
      <c r="C8" s="31"/>
      <c r="D8" s="28"/>
      <c r="E8" s="28"/>
      <c r="F8" s="29"/>
      <c r="G8" s="10"/>
    </row>
    <row r="9" spans="1:7" ht="38.25" customHeight="1">
      <c r="A9" s="25"/>
      <c r="B9" s="32" t="s">
        <v>9</v>
      </c>
      <c r="C9" s="33"/>
      <c r="D9" s="34"/>
      <c r="E9" s="34"/>
      <c r="F9" s="35"/>
      <c r="G9" s="10"/>
    </row>
    <row r="10" spans="1:7" ht="15">
      <c r="A10" s="25"/>
      <c r="B10" s="36"/>
      <c r="C10" s="31"/>
      <c r="D10" s="37"/>
      <c r="E10" s="37"/>
      <c r="F10" s="38"/>
      <c r="G10" s="10"/>
    </row>
    <row r="11" spans="1:7" ht="21">
      <c r="A11" s="25"/>
      <c r="B11" s="39" t="s">
        <v>10</v>
      </c>
      <c r="C11" s="27"/>
      <c r="D11" s="40">
        <f>SUM(D12:D17)</f>
        <v>600200</v>
      </c>
      <c r="E11" s="40"/>
      <c r="F11" s="41">
        <f>SUM(F12:F17)</f>
        <v>600200</v>
      </c>
      <c r="G11" s="10"/>
    </row>
    <row r="12" spans="1:7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</row>
    <row r="13" spans="1:7" ht="15">
      <c r="A13" s="25"/>
      <c r="B13" s="45" t="s">
        <v>14</v>
      </c>
      <c r="C13" s="31" t="s">
        <v>15</v>
      </c>
      <c r="D13" s="37">
        <f>F13</f>
        <v>200000</v>
      </c>
      <c r="E13" s="37"/>
      <c r="F13" s="38">
        <v>200000</v>
      </c>
      <c r="G13" s="10"/>
    </row>
    <row r="14" spans="1:7" ht="15">
      <c r="A14" s="25"/>
      <c r="B14" s="45" t="s">
        <v>17</v>
      </c>
      <c r="C14" s="31" t="s">
        <v>18</v>
      </c>
      <c r="D14" s="37">
        <f>F14</f>
        <v>165000</v>
      </c>
      <c r="E14" s="37"/>
      <c r="F14" s="38">
        <v>165000</v>
      </c>
      <c r="G14" s="10"/>
    </row>
    <row r="15" spans="1:7" ht="22.5">
      <c r="A15" s="25"/>
      <c r="B15" s="45" t="s">
        <v>19</v>
      </c>
      <c r="C15" s="31" t="s">
        <v>20</v>
      </c>
      <c r="D15" s="37">
        <f>F15</f>
        <v>160000</v>
      </c>
      <c r="E15" s="37"/>
      <c r="F15" s="38">
        <v>160000</v>
      </c>
      <c r="G15" s="10"/>
    </row>
    <row r="16" spans="1:7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</row>
    <row r="17" spans="1:7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</row>
    <row r="18" spans="1:7" ht="15">
      <c r="A18" s="25"/>
      <c r="B18" s="36" t="s">
        <v>25</v>
      </c>
      <c r="C18" s="27"/>
      <c r="D18" s="40">
        <f>D19+D24+D33+D34+D35+D39+D38</f>
        <v>3605950</v>
      </c>
      <c r="E18" s="40">
        <f>E20+E35</f>
        <v>-8100</v>
      </c>
      <c r="F18" s="48">
        <f>F19+F24+F33+F34+F35+F39+F38</f>
        <v>3614050</v>
      </c>
      <c r="G18" s="10"/>
    </row>
    <row r="19" spans="1:7" ht="21">
      <c r="A19" s="25"/>
      <c r="B19" s="36" t="s">
        <v>26</v>
      </c>
      <c r="C19" s="27" t="s">
        <v>27</v>
      </c>
      <c r="D19" s="40">
        <f>SUM(D20:D23)</f>
        <v>817050</v>
      </c>
      <c r="E19" s="40">
        <f>E20</f>
        <v>-8000</v>
      </c>
      <c r="F19" s="41">
        <f>F20+F21+F22+F23</f>
        <v>825050</v>
      </c>
      <c r="G19" s="10"/>
    </row>
    <row r="20" spans="1:7" ht="22.5">
      <c r="A20" s="25"/>
      <c r="B20" s="45" t="s">
        <v>28</v>
      </c>
      <c r="C20" s="31" t="s">
        <v>29</v>
      </c>
      <c r="D20" s="37">
        <f>F20+E20</f>
        <v>782000</v>
      </c>
      <c r="E20" s="37">
        <v>-8000</v>
      </c>
      <c r="F20" s="38">
        <v>790000</v>
      </c>
      <c r="G20" s="10"/>
    </row>
    <row r="21" spans="1:7" ht="22.5">
      <c r="A21" s="25"/>
      <c r="B21" s="45" t="s">
        <v>30</v>
      </c>
      <c r="C21" s="31" t="s">
        <v>31</v>
      </c>
      <c r="D21" s="37">
        <f>F21</f>
        <v>15000</v>
      </c>
      <c r="E21" s="37"/>
      <c r="F21" s="38">
        <v>15000</v>
      </c>
      <c r="G21" s="10"/>
    </row>
    <row r="22" spans="1:7" ht="15">
      <c r="A22" s="25"/>
      <c r="B22" s="45" t="s">
        <v>32</v>
      </c>
      <c r="C22" s="31" t="s">
        <v>33</v>
      </c>
      <c r="D22" s="37">
        <f>F22</f>
        <v>20000</v>
      </c>
      <c r="E22" s="37"/>
      <c r="F22" s="38">
        <v>20000</v>
      </c>
      <c r="G22" s="10"/>
    </row>
    <row r="23" spans="1:7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</row>
    <row r="24" spans="1:7" ht="15">
      <c r="A24" s="25"/>
      <c r="B24" s="49" t="s">
        <v>36</v>
      </c>
      <c r="C24" s="50" t="s">
        <v>37</v>
      </c>
      <c r="D24" s="40">
        <f>SUM(D25:D32)</f>
        <v>810000</v>
      </c>
      <c r="E24" s="40"/>
      <c r="F24" s="41">
        <f>F25+F26+F27+F28+F29+F30+F31+F32</f>
        <v>810000</v>
      </c>
      <c r="G24" s="10"/>
    </row>
    <row r="25" spans="1:7" ht="15">
      <c r="A25" s="51"/>
      <c r="B25" s="52" t="s">
        <v>38</v>
      </c>
      <c r="C25" s="53" t="s">
        <v>39</v>
      </c>
      <c r="D25" s="37">
        <f aca="true" t="shared" si="0" ref="D25:D33">F25</f>
        <v>55000</v>
      </c>
      <c r="E25" s="54" t="s">
        <v>16</v>
      </c>
      <c r="F25" s="55">
        <v>55000</v>
      </c>
      <c r="G25" s="10"/>
    </row>
    <row r="26" spans="1:7" ht="22.5">
      <c r="A26" s="51"/>
      <c r="B26" s="52" t="s">
        <v>40</v>
      </c>
      <c r="C26" s="53" t="s">
        <v>41</v>
      </c>
      <c r="D26" s="37">
        <f t="shared" si="0"/>
        <v>15000</v>
      </c>
      <c r="E26" s="54" t="s">
        <v>16</v>
      </c>
      <c r="F26" s="55">
        <v>15000</v>
      </c>
      <c r="G26" s="10"/>
    </row>
    <row r="27" spans="1:7" ht="22.5">
      <c r="A27" s="51"/>
      <c r="B27" s="52" t="s">
        <v>42</v>
      </c>
      <c r="C27" s="53" t="s">
        <v>43</v>
      </c>
      <c r="D27" s="37">
        <f t="shared" si="0"/>
        <v>40000</v>
      </c>
      <c r="E27" s="54" t="s">
        <v>16</v>
      </c>
      <c r="F27" s="55">
        <v>40000</v>
      </c>
      <c r="G27" s="10"/>
    </row>
    <row r="28" spans="1:7" ht="33.75">
      <c r="A28" s="51"/>
      <c r="B28" s="52" t="s">
        <v>44</v>
      </c>
      <c r="C28" s="53" t="s">
        <v>45</v>
      </c>
      <c r="D28" s="37">
        <f t="shared" si="0"/>
        <v>10000</v>
      </c>
      <c r="E28" s="54" t="s">
        <v>16</v>
      </c>
      <c r="F28" s="55">
        <v>10000</v>
      </c>
      <c r="G28" s="10"/>
    </row>
    <row r="29" spans="1:7" ht="15">
      <c r="A29" s="51"/>
      <c r="B29" s="52" t="s">
        <v>46</v>
      </c>
      <c r="C29" s="53" t="s">
        <v>47</v>
      </c>
      <c r="D29" s="37">
        <f t="shared" si="0"/>
        <v>540000</v>
      </c>
      <c r="E29" s="54" t="s">
        <v>16</v>
      </c>
      <c r="F29" s="55">
        <v>540000</v>
      </c>
      <c r="G29" s="10"/>
    </row>
    <row r="30" spans="1:7" ht="15">
      <c r="A30" s="51"/>
      <c r="B30" s="52" t="s">
        <v>48</v>
      </c>
      <c r="C30" s="53" t="s">
        <v>49</v>
      </c>
      <c r="D30" s="37">
        <f t="shared" si="0"/>
        <v>85000</v>
      </c>
      <c r="E30" s="54"/>
      <c r="F30" s="55">
        <v>85000</v>
      </c>
      <c r="G30" s="10"/>
    </row>
    <row r="31" spans="1:7" ht="15">
      <c r="A31" s="51"/>
      <c r="B31" s="52" t="s">
        <v>50</v>
      </c>
      <c r="C31" s="53" t="s">
        <v>51</v>
      </c>
      <c r="D31" s="37">
        <f t="shared" si="0"/>
        <v>35000</v>
      </c>
      <c r="E31" s="54"/>
      <c r="F31" s="55">
        <v>35000</v>
      </c>
      <c r="G31" s="10"/>
    </row>
    <row r="32" spans="1:7" ht="15">
      <c r="A32" s="51"/>
      <c r="B32" s="52" t="s">
        <v>52</v>
      </c>
      <c r="C32" s="53" t="s">
        <v>53</v>
      </c>
      <c r="D32" s="37">
        <f t="shared" si="0"/>
        <v>30000</v>
      </c>
      <c r="E32" s="54"/>
      <c r="F32" s="55">
        <v>30000</v>
      </c>
      <c r="G32" s="10"/>
    </row>
    <row r="33" spans="1:7" ht="21">
      <c r="A33" s="51"/>
      <c r="B33" s="49" t="s">
        <v>54</v>
      </c>
      <c r="C33" s="50" t="s">
        <v>55</v>
      </c>
      <c r="D33" s="56">
        <f t="shared" si="0"/>
        <v>5000</v>
      </c>
      <c r="E33" s="56"/>
      <c r="F33" s="57">
        <v>5000</v>
      </c>
      <c r="G33" s="10"/>
    </row>
    <row r="34" spans="1:7" ht="15">
      <c r="A34" s="51"/>
      <c r="B34" s="49" t="s">
        <v>56</v>
      </c>
      <c r="C34" s="50" t="s">
        <v>57</v>
      </c>
      <c r="D34" s="56">
        <f aca="true" t="shared" si="1" ref="D34:D39">F34</f>
        <v>45000</v>
      </c>
      <c r="E34" s="56"/>
      <c r="F34" s="57">
        <v>45000</v>
      </c>
      <c r="G34" s="10"/>
    </row>
    <row r="35" spans="1:7" ht="21">
      <c r="A35" s="51"/>
      <c r="B35" s="58" t="s">
        <v>58</v>
      </c>
      <c r="C35" s="50" t="s">
        <v>59</v>
      </c>
      <c r="D35" s="56">
        <f>D36+D37</f>
        <v>-131100</v>
      </c>
      <c r="E35" s="56">
        <f>E37</f>
        <v>-100</v>
      </c>
      <c r="F35" s="57">
        <f>SUM(F36:F37)</f>
        <v>-131000</v>
      </c>
      <c r="G35" s="10"/>
    </row>
    <row r="36" spans="1:7" ht="15">
      <c r="A36" s="51"/>
      <c r="B36" s="59" t="s">
        <v>60</v>
      </c>
      <c r="C36" s="53" t="s">
        <v>61</v>
      </c>
      <c r="D36" s="37">
        <f t="shared" si="1"/>
        <v>-121000</v>
      </c>
      <c r="E36" s="54"/>
      <c r="F36" s="55">
        <v>-121000</v>
      </c>
      <c r="G36" s="10"/>
    </row>
    <row r="37" spans="1:7" ht="33.75">
      <c r="A37" s="51"/>
      <c r="B37" s="52" t="s">
        <v>62</v>
      </c>
      <c r="C37" s="53" t="s">
        <v>63</v>
      </c>
      <c r="D37" s="37">
        <f>F37+E37</f>
        <v>-10100</v>
      </c>
      <c r="E37" s="54">
        <v>-100</v>
      </c>
      <c r="F37" s="55">
        <v>-10000</v>
      </c>
      <c r="G37" s="10"/>
    </row>
    <row r="38" spans="1:7" ht="21">
      <c r="A38" s="51"/>
      <c r="B38" s="58" t="s">
        <v>65</v>
      </c>
      <c r="C38" s="60" t="s">
        <v>66</v>
      </c>
      <c r="D38" s="40">
        <f t="shared" si="1"/>
        <v>2000000</v>
      </c>
      <c r="E38" s="56"/>
      <c r="F38" s="57">
        <v>2000000</v>
      </c>
      <c r="G38" s="10"/>
    </row>
    <row r="39" spans="1:7" ht="15">
      <c r="A39" s="51"/>
      <c r="B39" s="49" t="s">
        <v>67</v>
      </c>
      <c r="C39" s="50" t="s">
        <v>68</v>
      </c>
      <c r="D39" s="56">
        <f t="shared" si="1"/>
        <v>60000</v>
      </c>
      <c r="E39" s="56"/>
      <c r="F39" s="57">
        <v>60000</v>
      </c>
      <c r="G39" s="10"/>
    </row>
    <row r="40" spans="1:7" ht="15">
      <c r="A40" s="51"/>
      <c r="B40" s="58"/>
      <c r="C40" s="61"/>
      <c r="D40" s="54"/>
      <c r="E40" s="54"/>
      <c r="F40" s="55"/>
      <c r="G40" s="10"/>
    </row>
    <row r="41" spans="1:8" ht="15">
      <c r="A41" s="51"/>
      <c r="B41" s="62" t="s">
        <v>71</v>
      </c>
      <c r="C41" s="63"/>
      <c r="D41" s="64">
        <f>D11+D18</f>
        <v>4206150</v>
      </c>
      <c r="E41" s="64">
        <f>E11+E18</f>
        <v>-8100</v>
      </c>
      <c r="F41" s="65">
        <f>F18+F11</f>
        <v>4214250</v>
      </c>
      <c r="G41" s="10"/>
      <c r="H41" s="3"/>
    </row>
    <row r="42" spans="1:8" ht="15">
      <c r="A42" s="406"/>
      <c r="B42" s="66" t="s">
        <v>72</v>
      </c>
      <c r="C42" s="67"/>
      <c r="D42" s="68">
        <f>E42+F42</f>
        <v>1986876</v>
      </c>
      <c r="E42" s="68">
        <f>E44</f>
        <v>1531276</v>
      </c>
      <c r="F42" s="69">
        <f>F44</f>
        <v>455600</v>
      </c>
      <c r="G42" s="10"/>
      <c r="H42" s="3"/>
    </row>
    <row r="43" spans="1:7" ht="15">
      <c r="A43" s="406"/>
      <c r="B43" s="70"/>
      <c r="C43" s="70"/>
      <c r="D43" s="71"/>
      <c r="E43" s="71"/>
      <c r="F43" s="72"/>
      <c r="G43" s="10"/>
    </row>
    <row r="44" spans="1:7" ht="21">
      <c r="A44" s="406"/>
      <c r="B44" s="73" t="s">
        <v>217</v>
      </c>
      <c r="C44" s="74" t="s">
        <v>73</v>
      </c>
      <c r="D44" s="75">
        <f>D45+D46+D47</f>
        <v>1986876</v>
      </c>
      <c r="E44" s="71">
        <f>SUM(E45:E52)</f>
        <v>1531276</v>
      </c>
      <c r="F44" s="76">
        <f>F45+F46+F47</f>
        <v>455600</v>
      </c>
      <c r="G44" s="10"/>
    </row>
    <row r="45" spans="1:7" ht="33.75">
      <c r="A45" s="406"/>
      <c r="B45" s="77" t="s">
        <v>74</v>
      </c>
      <c r="C45" s="78" t="s">
        <v>75</v>
      </c>
      <c r="D45" s="79">
        <f>E45+F45</f>
        <v>1531276</v>
      </c>
      <c r="E45" s="71">
        <v>1531276</v>
      </c>
      <c r="F45" s="72">
        <v>0</v>
      </c>
      <c r="G45" s="10"/>
    </row>
    <row r="46" spans="1:7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</row>
    <row r="47" spans="1:10" ht="33.75">
      <c r="A47" s="406"/>
      <c r="B47" s="81" t="s">
        <v>78</v>
      </c>
      <c r="C47" s="78" t="s">
        <v>79</v>
      </c>
      <c r="D47" s="79">
        <f>E47+F47</f>
        <v>138400</v>
      </c>
      <c r="E47" s="71">
        <v>0</v>
      </c>
      <c r="F47" s="72">
        <v>138400</v>
      </c>
      <c r="G47" s="10"/>
      <c r="J47" s="460"/>
    </row>
    <row r="48" spans="1:7" ht="15">
      <c r="A48" s="406"/>
      <c r="B48" s="81"/>
      <c r="C48" s="78"/>
      <c r="D48" s="79"/>
      <c r="E48" s="71"/>
      <c r="F48" s="72"/>
      <c r="G48" s="10"/>
    </row>
    <row r="49" spans="1:7" ht="15">
      <c r="A49" s="406"/>
      <c r="B49" s="408" t="s">
        <v>229</v>
      </c>
      <c r="C49" s="409"/>
      <c r="D49" s="410">
        <f>D50</f>
        <v>-133664</v>
      </c>
      <c r="E49" s="410">
        <v>0</v>
      </c>
      <c r="F49" s="410">
        <f>F50</f>
        <v>-133664</v>
      </c>
      <c r="G49" s="410">
        <v>0</v>
      </c>
    </row>
    <row r="50" spans="1:7" ht="22.5">
      <c r="A50" s="406"/>
      <c r="B50" s="411" t="s">
        <v>230</v>
      </c>
      <c r="C50" s="412" t="s">
        <v>231</v>
      </c>
      <c r="D50" s="79">
        <f>E50+F50</f>
        <v>-133664</v>
      </c>
      <c r="E50" s="71"/>
      <c r="F50" s="72">
        <f>F51+F52</f>
        <v>-133664</v>
      </c>
      <c r="G50" s="10"/>
    </row>
    <row r="51" spans="1:7" ht="15">
      <c r="A51" s="406"/>
      <c r="B51" s="413" t="s">
        <v>232</v>
      </c>
      <c r="C51" s="414" t="s">
        <v>233</v>
      </c>
      <c r="D51" s="79">
        <f>E51+F51</f>
        <v>0</v>
      </c>
      <c r="E51" s="71"/>
      <c r="F51" s="72"/>
      <c r="G51" s="10"/>
    </row>
    <row r="52" spans="1:7" ht="15">
      <c r="A52" s="406"/>
      <c r="B52" s="413" t="s">
        <v>234</v>
      </c>
      <c r="C52" s="414" t="s">
        <v>235</v>
      </c>
      <c r="D52" s="79">
        <f>E52+F52</f>
        <v>-133664</v>
      </c>
      <c r="E52" s="71"/>
      <c r="F52" s="72">
        <v>-133664</v>
      </c>
      <c r="G52" s="10"/>
    </row>
    <row r="53" spans="1:7" ht="15">
      <c r="A53" s="406"/>
      <c r="B53" s="82" t="s">
        <v>80</v>
      </c>
      <c r="C53" s="83"/>
      <c r="D53" s="84">
        <f>D54+D55</f>
        <v>274935</v>
      </c>
      <c r="E53" s="68">
        <f>E54</f>
        <v>0</v>
      </c>
      <c r="F53" s="69">
        <f>F54</f>
        <v>274935</v>
      </c>
      <c r="G53" s="10"/>
    </row>
    <row r="54" spans="1:7" ht="21">
      <c r="A54" s="406"/>
      <c r="B54" s="82" t="s">
        <v>81</v>
      </c>
      <c r="C54" s="85" t="s">
        <v>82</v>
      </c>
      <c r="D54" s="86">
        <f>E54+F54</f>
        <v>274935</v>
      </c>
      <c r="E54" s="75">
        <f>E55+E56</f>
        <v>0</v>
      </c>
      <c r="F54" s="76">
        <f>F55+F56</f>
        <v>274935</v>
      </c>
      <c r="G54" s="10"/>
    </row>
    <row r="55" spans="1:7" ht="15">
      <c r="A55" s="406"/>
      <c r="B55" s="407" t="s">
        <v>228</v>
      </c>
      <c r="C55" s="83" t="s">
        <v>215</v>
      </c>
      <c r="D55" s="87">
        <f>E55+F55</f>
        <v>0</v>
      </c>
      <c r="E55" s="71"/>
      <c r="F55" s="72">
        <v>0</v>
      </c>
      <c r="G55" s="10"/>
    </row>
    <row r="56" spans="1:7" ht="15">
      <c r="A56" s="406"/>
      <c r="B56" s="80" t="s">
        <v>227</v>
      </c>
      <c r="C56" s="83" t="s">
        <v>216</v>
      </c>
      <c r="D56" s="87">
        <f>E56+F56</f>
        <v>274935</v>
      </c>
      <c r="E56" s="71"/>
      <c r="F56" s="72">
        <v>274935</v>
      </c>
      <c r="G56" s="10"/>
    </row>
    <row r="57" spans="1:7" ht="15">
      <c r="A57" s="406"/>
      <c r="B57" s="66" t="s">
        <v>242</v>
      </c>
      <c r="C57" s="67"/>
      <c r="D57" s="68">
        <f>D41+D42+D49+D53</f>
        <v>6334297</v>
      </c>
      <c r="E57" s="68">
        <f>E41+E42+E49+E53</f>
        <v>1523176</v>
      </c>
      <c r="F57" s="69">
        <f>F41+F44+F53+F49</f>
        <v>4811121</v>
      </c>
      <c r="G57" s="10"/>
    </row>
    <row r="58" spans="1:7" ht="15">
      <c r="A58" s="406"/>
      <c r="B58" s="88"/>
      <c r="C58" s="67"/>
      <c r="D58" s="89"/>
      <c r="E58" s="89"/>
      <c r="F58" s="90"/>
      <c r="G58" s="10"/>
    </row>
    <row r="59" spans="1:7" ht="21">
      <c r="A59" s="406"/>
      <c r="B59" s="66" t="s">
        <v>83</v>
      </c>
      <c r="C59" s="91"/>
      <c r="D59" s="68">
        <f>D60+D62+D64+D65+D69</f>
        <v>-383394</v>
      </c>
      <c r="E59" s="68">
        <f>E64+E69</f>
        <v>57281</v>
      </c>
      <c r="F59" s="69">
        <f>F60+F62+F65+F69</f>
        <v>-440675</v>
      </c>
      <c r="G59" s="10"/>
    </row>
    <row r="60" spans="1:7" ht="22.5">
      <c r="A60" s="406"/>
      <c r="B60" s="415" t="s">
        <v>280</v>
      </c>
      <c r="C60" s="416" t="s">
        <v>281</v>
      </c>
      <c r="D60" s="75">
        <f>F60</f>
        <v>-262905</v>
      </c>
      <c r="E60" s="68"/>
      <c r="F60" s="76">
        <f>F61</f>
        <v>-262905</v>
      </c>
      <c r="G60" s="10"/>
    </row>
    <row r="61" spans="1:7" ht="22.5">
      <c r="A61" s="406"/>
      <c r="B61" s="407" t="s">
        <v>238</v>
      </c>
      <c r="C61" s="416" t="s">
        <v>281</v>
      </c>
      <c r="D61" s="75">
        <f>F61</f>
        <v>-262905</v>
      </c>
      <c r="E61" s="68"/>
      <c r="F61" s="452">
        <v>-262905</v>
      </c>
      <c r="G61" s="10"/>
    </row>
    <row r="62" spans="1:7" ht="22.5">
      <c r="A62" s="406"/>
      <c r="B62" s="415" t="s">
        <v>236</v>
      </c>
      <c r="C62" s="416" t="s">
        <v>237</v>
      </c>
      <c r="D62" s="75">
        <f aca="true" t="shared" si="2" ref="D62:D71">E62+F62</f>
        <v>-53469</v>
      </c>
      <c r="E62" s="68"/>
      <c r="F62" s="76">
        <f>F63</f>
        <v>-53469</v>
      </c>
      <c r="G62" s="10"/>
    </row>
    <row r="63" spans="1:7" ht="22.5">
      <c r="A63" s="406"/>
      <c r="B63" s="407" t="s">
        <v>238</v>
      </c>
      <c r="C63" s="417" t="s">
        <v>239</v>
      </c>
      <c r="D63" s="75">
        <f t="shared" si="2"/>
        <v>-53469</v>
      </c>
      <c r="E63" s="68"/>
      <c r="F63" s="76">
        <v>-53469</v>
      </c>
      <c r="G63" s="10"/>
    </row>
    <row r="64" spans="1:7" ht="33.75">
      <c r="A64" s="406"/>
      <c r="B64" s="418" t="s">
        <v>240</v>
      </c>
      <c r="C64" s="417" t="s">
        <v>241</v>
      </c>
      <c r="D64" s="75">
        <f t="shared" si="2"/>
        <v>-6263</v>
      </c>
      <c r="E64" s="75">
        <v>-6263</v>
      </c>
      <c r="F64" s="69"/>
      <c r="G64" s="10"/>
    </row>
    <row r="65" spans="1:10" ht="15">
      <c r="A65" s="406"/>
      <c r="B65" s="82" t="s">
        <v>84</v>
      </c>
      <c r="C65" s="85" t="s">
        <v>85</v>
      </c>
      <c r="D65" s="75">
        <f>D66+D67+D68</f>
        <v>-140216</v>
      </c>
      <c r="E65" s="75"/>
      <c r="F65" s="76">
        <f>F66+F68+F67</f>
        <v>-140216</v>
      </c>
      <c r="G65" s="10"/>
      <c r="J65" s="3"/>
    </row>
    <row r="66" spans="1:7" ht="22.5">
      <c r="A66" s="406"/>
      <c r="B66" s="80" t="s">
        <v>86</v>
      </c>
      <c r="C66" s="83" t="s">
        <v>87</v>
      </c>
      <c r="D66" s="79">
        <f t="shared" si="2"/>
        <v>-53243</v>
      </c>
      <c r="E66" s="71">
        <v>0</v>
      </c>
      <c r="F66" s="72">
        <v>-53243</v>
      </c>
      <c r="G66" s="10"/>
    </row>
    <row r="67" spans="1:17" ht="22.5">
      <c r="A67" s="406"/>
      <c r="B67" s="433" t="s">
        <v>271</v>
      </c>
      <c r="C67" s="83" t="s">
        <v>266</v>
      </c>
      <c r="D67" s="79">
        <f t="shared" si="2"/>
        <v>-35973</v>
      </c>
      <c r="E67" s="71"/>
      <c r="F67" s="72">
        <v>-35973</v>
      </c>
      <c r="G67" s="10"/>
      <c r="K67" s="438"/>
      <c r="Q67" s="3"/>
    </row>
    <row r="68" spans="1:7" ht="22.5">
      <c r="A68" s="406"/>
      <c r="B68" s="437" t="s">
        <v>272</v>
      </c>
      <c r="C68" s="83" t="s">
        <v>273</v>
      </c>
      <c r="D68" s="79">
        <f t="shared" si="2"/>
        <v>-51000</v>
      </c>
      <c r="E68" s="71"/>
      <c r="F68" s="72">
        <v>-51000</v>
      </c>
      <c r="G68" s="10"/>
    </row>
    <row r="69" spans="1:7" ht="21">
      <c r="A69" s="406"/>
      <c r="B69" s="92" t="s">
        <v>88</v>
      </c>
      <c r="C69" s="85" t="s">
        <v>89</v>
      </c>
      <c r="D69" s="75">
        <f t="shared" si="2"/>
        <v>79459</v>
      </c>
      <c r="E69" s="75">
        <f>E70+E71</f>
        <v>63544</v>
      </c>
      <c r="F69" s="76">
        <f>F70+F71</f>
        <v>15915</v>
      </c>
      <c r="G69" s="10"/>
    </row>
    <row r="70" spans="1:7" ht="22.5">
      <c r="A70" s="406"/>
      <c r="B70" s="80" t="s">
        <v>90</v>
      </c>
      <c r="C70" s="83" t="s">
        <v>91</v>
      </c>
      <c r="D70" s="79">
        <f t="shared" si="2"/>
        <v>79459</v>
      </c>
      <c r="E70" s="71">
        <v>63544</v>
      </c>
      <c r="F70" s="72">
        <v>15915</v>
      </c>
      <c r="G70" s="10"/>
    </row>
    <row r="71" spans="1:7" ht="22.5">
      <c r="A71" s="406"/>
      <c r="B71" s="80" t="s">
        <v>92</v>
      </c>
      <c r="C71" s="83" t="s">
        <v>93</v>
      </c>
      <c r="D71" s="79">
        <f t="shared" si="2"/>
        <v>0</v>
      </c>
      <c r="E71" s="71">
        <v>0</v>
      </c>
      <c r="F71" s="72">
        <v>0</v>
      </c>
      <c r="G71" s="10"/>
    </row>
    <row r="72" spans="1:9" ht="15">
      <c r="A72" s="406"/>
      <c r="B72" s="66" t="s">
        <v>94</v>
      </c>
      <c r="C72" s="67"/>
      <c r="D72" s="68">
        <f>D57+D59</f>
        <v>5950903</v>
      </c>
      <c r="E72" s="68">
        <f>E57+E59</f>
        <v>1580457</v>
      </c>
      <c r="F72" s="69">
        <f>F57+F59</f>
        <v>4370446</v>
      </c>
      <c r="G72" s="10"/>
      <c r="H72" s="3"/>
      <c r="I72" s="3"/>
    </row>
    <row r="73" spans="1:7" ht="15">
      <c r="A73" s="406"/>
      <c r="B73" s="81"/>
      <c r="C73" s="78"/>
      <c r="D73" s="71"/>
      <c r="E73" s="71"/>
      <c r="F73" s="72"/>
      <c r="G73" s="10"/>
    </row>
    <row r="74" spans="1:9" ht="15">
      <c r="A74" s="406"/>
      <c r="B74" s="66" t="s">
        <v>95</v>
      </c>
      <c r="C74" s="67"/>
      <c r="D74" s="68">
        <v>0</v>
      </c>
      <c r="E74" s="68">
        <v>0</v>
      </c>
      <c r="F74" s="69">
        <v>0</v>
      </c>
      <c r="G74" s="10"/>
      <c r="H74" s="428"/>
      <c r="I74" s="434"/>
    </row>
    <row r="75" spans="1:7" ht="15">
      <c r="A75" s="406"/>
      <c r="B75" s="93"/>
      <c r="C75" s="81"/>
      <c r="D75" s="71">
        <f>D72-D76</f>
        <v>0</v>
      </c>
      <c r="E75" s="71">
        <f>E72-E76</f>
        <v>0</v>
      </c>
      <c r="F75" s="72">
        <f>F72-F76-G76</f>
        <v>0</v>
      </c>
      <c r="G75" s="10"/>
    </row>
    <row r="76" spans="1:9" ht="15">
      <c r="A76" s="406"/>
      <c r="B76" s="94" t="s">
        <v>96</v>
      </c>
      <c r="C76" s="95"/>
      <c r="D76" s="75">
        <f>D81+D122+D158+D223+D253+D282+D366+D412+D449+D462</f>
        <v>5950903</v>
      </c>
      <c r="E76" s="75">
        <f>E81+E122+E158+E223+E253+E366+E462</f>
        <v>1580457</v>
      </c>
      <c r="F76" s="76">
        <f>F81+F122+F158+F223+F253+F282+F366+F412+F449+F462</f>
        <v>4318690</v>
      </c>
      <c r="G76" s="310">
        <f>G81+G158+G366</f>
        <v>51756</v>
      </c>
      <c r="I76" s="3"/>
    </row>
    <row r="77" spans="1:8" ht="15">
      <c r="A77" s="406"/>
      <c r="B77" s="96"/>
      <c r="C77" s="74"/>
      <c r="D77" s="71"/>
      <c r="E77" s="71"/>
      <c r="F77" s="72"/>
      <c r="G77" s="10"/>
      <c r="H77" s="3"/>
    </row>
    <row r="78" spans="1:9" ht="21">
      <c r="A78" s="406"/>
      <c r="B78" s="94" t="s">
        <v>97</v>
      </c>
      <c r="C78" s="74"/>
      <c r="D78" s="71"/>
      <c r="E78" s="71"/>
      <c r="F78" s="72"/>
      <c r="G78" s="10"/>
      <c r="H78" s="3"/>
      <c r="I78" s="3"/>
    </row>
    <row r="79" spans="1:7" ht="15">
      <c r="A79" s="406"/>
      <c r="B79" s="73"/>
      <c r="C79" s="74"/>
      <c r="D79" s="71"/>
      <c r="E79" s="71"/>
      <c r="F79" s="72"/>
      <c r="G79" s="10"/>
    </row>
    <row r="80" spans="1:9" ht="21">
      <c r="A80" s="406"/>
      <c r="B80" s="66" t="s">
        <v>98</v>
      </c>
      <c r="C80" s="74"/>
      <c r="D80" s="79"/>
      <c r="E80" s="79"/>
      <c r="F80" s="97"/>
      <c r="G80" s="10"/>
      <c r="I80" s="3"/>
    </row>
    <row r="81" spans="1:7" ht="21">
      <c r="A81" s="98">
        <v>1</v>
      </c>
      <c r="B81" s="99" t="s">
        <v>99</v>
      </c>
      <c r="C81" s="100" t="s">
        <v>16</v>
      </c>
      <c r="D81" s="101">
        <f>D109+D120</f>
        <v>806636</v>
      </c>
      <c r="E81" s="101">
        <f>E109+E120</f>
        <v>381235</v>
      </c>
      <c r="F81" s="102">
        <f>F109+F120</f>
        <v>408201</v>
      </c>
      <c r="G81" s="432">
        <f>G109</f>
        <v>17200</v>
      </c>
    </row>
    <row r="82" spans="1:7" ht="15">
      <c r="A82" s="103"/>
      <c r="B82" s="99"/>
      <c r="C82" s="100"/>
      <c r="D82" s="104"/>
      <c r="E82" s="104"/>
      <c r="F82" s="105"/>
      <c r="G82" s="10"/>
    </row>
    <row r="83" spans="1:7" ht="15">
      <c r="A83" s="106" t="s">
        <v>126</v>
      </c>
      <c r="B83" s="99" t="s">
        <v>127</v>
      </c>
      <c r="C83" s="107"/>
      <c r="D83" s="104"/>
      <c r="E83" s="104"/>
      <c r="F83" s="105"/>
      <c r="G83" s="10"/>
    </row>
    <row r="84" spans="1:7" ht="15">
      <c r="A84" s="103"/>
      <c r="B84" s="108"/>
      <c r="C84" s="107"/>
      <c r="D84" s="104"/>
      <c r="E84" s="104"/>
      <c r="F84" s="105"/>
      <c r="G84" s="10"/>
    </row>
    <row r="85" spans="1:7" ht="21">
      <c r="A85" s="109"/>
      <c r="B85" s="99" t="s">
        <v>100</v>
      </c>
      <c r="C85" s="100" t="s">
        <v>11</v>
      </c>
      <c r="D85" s="101">
        <f>E85+F85+G85</f>
        <v>327125</v>
      </c>
      <c r="E85" s="101">
        <v>312725</v>
      </c>
      <c r="F85" s="102"/>
      <c r="G85" s="10">
        <v>14400</v>
      </c>
    </row>
    <row r="86" spans="1:7" ht="21">
      <c r="A86" s="109"/>
      <c r="B86" s="99" t="s">
        <v>101</v>
      </c>
      <c r="C86" s="100" t="s">
        <v>102</v>
      </c>
      <c r="D86" s="101">
        <f>E86+F86+G86</f>
        <v>13800</v>
      </c>
      <c r="E86" s="101">
        <v>7700</v>
      </c>
      <c r="F86" s="102">
        <v>6000</v>
      </c>
      <c r="G86" s="10">
        <v>100</v>
      </c>
    </row>
    <row r="87" spans="1:7" ht="21">
      <c r="A87" s="103"/>
      <c r="B87" s="110" t="s">
        <v>103</v>
      </c>
      <c r="C87" s="100" t="s">
        <v>104</v>
      </c>
      <c r="D87" s="101">
        <f>E87+F87+G87</f>
        <v>64510</v>
      </c>
      <c r="E87" s="101">
        <v>60810</v>
      </c>
      <c r="F87" s="102">
        <v>1000</v>
      </c>
      <c r="G87" s="10">
        <v>2700</v>
      </c>
    </row>
    <row r="88" spans="1:7" ht="15">
      <c r="A88" s="103"/>
      <c r="B88" s="99" t="s">
        <v>105</v>
      </c>
      <c r="C88" s="100" t="s">
        <v>106</v>
      </c>
      <c r="D88" s="101">
        <f>E88+F88+G88</f>
        <v>0</v>
      </c>
      <c r="E88" s="101"/>
      <c r="F88" s="102"/>
      <c r="G88" s="10"/>
    </row>
    <row r="89" spans="1:7" ht="15">
      <c r="A89" s="103"/>
      <c r="B89" s="170" t="s">
        <v>107</v>
      </c>
      <c r="C89" s="160" t="s">
        <v>108</v>
      </c>
      <c r="D89" s="101">
        <f aca="true" t="shared" si="3" ref="D89:D104">F89</f>
        <v>8000</v>
      </c>
      <c r="E89" s="101"/>
      <c r="F89" s="105">
        <v>8000</v>
      </c>
      <c r="G89" s="10"/>
    </row>
    <row r="90" spans="1:7" ht="15">
      <c r="A90" s="103"/>
      <c r="B90" s="108" t="s">
        <v>111</v>
      </c>
      <c r="C90" s="107" t="s">
        <v>112</v>
      </c>
      <c r="D90" s="101">
        <f t="shared" si="3"/>
        <v>23500</v>
      </c>
      <c r="E90" s="104" t="s">
        <v>16</v>
      </c>
      <c r="F90" s="105">
        <v>23500</v>
      </c>
      <c r="G90" s="10"/>
    </row>
    <row r="91" spans="1:7" ht="15">
      <c r="A91" s="103"/>
      <c r="B91" s="108" t="s">
        <v>113</v>
      </c>
      <c r="C91" s="107" t="s">
        <v>114</v>
      </c>
      <c r="D91" s="101">
        <f t="shared" si="3"/>
        <v>22000</v>
      </c>
      <c r="E91" s="104" t="s">
        <v>16</v>
      </c>
      <c r="F91" s="105">
        <v>22000</v>
      </c>
      <c r="G91" s="10"/>
    </row>
    <row r="92" spans="1:7" ht="15">
      <c r="A92" s="103"/>
      <c r="B92" s="108" t="s">
        <v>115</v>
      </c>
      <c r="C92" s="107" t="s">
        <v>116</v>
      </c>
      <c r="D92" s="101">
        <f t="shared" si="3"/>
        <v>120000</v>
      </c>
      <c r="E92" s="104" t="s">
        <v>16</v>
      </c>
      <c r="F92" s="105">
        <v>120000</v>
      </c>
      <c r="G92" s="10"/>
    </row>
    <row r="93" spans="1:7" ht="15">
      <c r="A93" s="103"/>
      <c r="B93" s="108" t="s">
        <v>284</v>
      </c>
      <c r="C93" s="107" t="s">
        <v>118</v>
      </c>
      <c r="D93" s="101">
        <f t="shared" si="3"/>
        <v>15000</v>
      </c>
      <c r="E93" s="104"/>
      <c r="F93" s="105">
        <v>15000</v>
      </c>
      <c r="G93" s="10"/>
    </row>
    <row r="94" spans="1:7" ht="15">
      <c r="A94" s="103"/>
      <c r="B94" s="108" t="s">
        <v>119</v>
      </c>
      <c r="C94" s="107" t="s">
        <v>120</v>
      </c>
      <c r="D94" s="101">
        <f t="shared" si="3"/>
        <v>8500</v>
      </c>
      <c r="E94" s="104" t="s">
        <v>16</v>
      </c>
      <c r="F94" s="105">
        <v>8500</v>
      </c>
      <c r="G94" s="10"/>
    </row>
    <row r="95" spans="1:7" ht="15">
      <c r="A95" s="103"/>
      <c r="B95" s="108" t="s">
        <v>277</v>
      </c>
      <c r="C95" s="107" t="s">
        <v>275</v>
      </c>
      <c r="D95" s="101">
        <f t="shared" si="3"/>
        <v>1000</v>
      </c>
      <c r="E95" s="104"/>
      <c r="F95" s="105">
        <v>1000</v>
      </c>
      <c r="G95" s="10"/>
    </row>
    <row r="96" spans="1:7" ht="15">
      <c r="A96" s="103"/>
      <c r="B96" s="108" t="s">
        <v>133</v>
      </c>
      <c r="C96" s="107" t="s">
        <v>134</v>
      </c>
      <c r="D96" s="101">
        <f t="shared" si="3"/>
        <v>6000</v>
      </c>
      <c r="E96" s="104" t="s">
        <v>16</v>
      </c>
      <c r="F96" s="105">
        <v>6000</v>
      </c>
      <c r="G96" s="10"/>
    </row>
    <row r="97" spans="1:7" ht="15">
      <c r="A97" s="103"/>
      <c r="B97" s="108" t="s">
        <v>282</v>
      </c>
      <c r="C97" s="107" t="s">
        <v>276</v>
      </c>
      <c r="D97" s="101">
        <f t="shared" si="3"/>
        <v>200</v>
      </c>
      <c r="E97" s="104"/>
      <c r="F97" s="105">
        <v>200</v>
      </c>
      <c r="G97" s="10"/>
    </row>
    <row r="98" spans="1:7" ht="22.5">
      <c r="A98" s="103"/>
      <c r="B98" s="108" t="s">
        <v>135</v>
      </c>
      <c r="C98" s="107" t="s">
        <v>136</v>
      </c>
      <c r="D98" s="101">
        <f t="shared" si="3"/>
        <v>5000</v>
      </c>
      <c r="E98" s="104" t="s">
        <v>16</v>
      </c>
      <c r="F98" s="105">
        <v>5000</v>
      </c>
      <c r="G98" s="10"/>
    </row>
    <row r="99" spans="1:7" ht="22.5">
      <c r="A99" s="103"/>
      <c r="B99" s="108" t="s">
        <v>265</v>
      </c>
      <c r="C99" s="107" t="s">
        <v>137</v>
      </c>
      <c r="D99" s="101">
        <f t="shared" si="3"/>
        <v>20000</v>
      </c>
      <c r="E99" s="104"/>
      <c r="F99" s="105">
        <v>20000</v>
      </c>
      <c r="G99" s="10"/>
    </row>
    <row r="100" spans="1:7" ht="22.5">
      <c r="A100" s="103"/>
      <c r="B100" s="108" t="s">
        <v>121</v>
      </c>
      <c r="C100" s="107" t="s">
        <v>122</v>
      </c>
      <c r="D100" s="101">
        <f t="shared" si="3"/>
        <v>3000</v>
      </c>
      <c r="E100" s="104" t="s">
        <v>16</v>
      </c>
      <c r="F100" s="105">
        <v>3000</v>
      </c>
      <c r="G100" s="10"/>
    </row>
    <row r="101" spans="1:7" ht="33.75">
      <c r="A101" s="103"/>
      <c r="B101" s="108" t="s">
        <v>263</v>
      </c>
      <c r="C101" s="107" t="s">
        <v>264</v>
      </c>
      <c r="D101" s="101">
        <f t="shared" si="3"/>
        <v>25000</v>
      </c>
      <c r="E101" s="104" t="s">
        <v>16</v>
      </c>
      <c r="F101" s="105">
        <v>25000</v>
      </c>
      <c r="G101" s="10"/>
    </row>
    <row r="102" spans="1:7" ht="15">
      <c r="A102" s="103"/>
      <c r="B102" s="99" t="s">
        <v>138</v>
      </c>
      <c r="C102" s="100" t="s">
        <v>64</v>
      </c>
      <c r="D102" s="101">
        <f t="shared" si="3"/>
        <v>6500</v>
      </c>
      <c r="E102" s="101" t="s">
        <v>16</v>
      </c>
      <c r="F102" s="102">
        <v>6500</v>
      </c>
      <c r="G102" s="10"/>
    </row>
    <row r="103" spans="1:7" ht="22.5">
      <c r="A103" s="103"/>
      <c r="B103" s="111" t="s">
        <v>139</v>
      </c>
      <c r="C103" s="107" t="s">
        <v>140</v>
      </c>
      <c r="D103" s="101">
        <f t="shared" si="3"/>
        <v>30000</v>
      </c>
      <c r="E103" s="104" t="s">
        <v>16</v>
      </c>
      <c r="F103" s="105">
        <v>30000</v>
      </c>
      <c r="G103" s="10"/>
    </row>
    <row r="104" spans="1:7" ht="21">
      <c r="A104" s="103"/>
      <c r="B104" s="99" t="s">
        <v>141</v>
      </c>
      <c r="C104" s="100" t="s">
        <v>70</v>
      </c>
      <c r="D104" s="101">
        <f t="shared" si="3"/>
        <v>1000</v>
      </c>
      <c r="E104" s="101" t="s">
        <v>16</v>
      </c>
      <c r="F104" s="102">
        <v>1000</v>
      </c>
      <c r="G104" s="10"/>
    </row>
    <row r="105" spans="1:7" ht="15">
      <c r="A105" s="103"/>
      <c r="B105" s="99" t="s">
        <v>123</v>
      </c>
      <c r="C105" s="107"/>
      <c r="D105" s="101">
        <f>SUM(D85:D104)</f>
        <v>700135</v>
      </c>
      <c r="E105" s="101"/>
      <c r="F105" s="102">
        <f>SUM(F86:F104)</f>
        <v>301700</v>
      </c>
      <c r="G105" s="432">
        <f>SUM(G85:G104)</f>
        <v>17200</v>
      </c>
    </row>
    <row r="106" spans="1:7" ht="15">
      <c r="A106" s="103"/>
      <c r="B106" s="424" t="s">
        <v>142</v>
      </c>
      <c r="C106" s="425" t="s">
        <v>143</v>
      </c>
      <c r="D106" s="101">
        <f>E106+F106</f>
        <v>0</v>
      </c>
      <c r="E106" s="101"/>
      <c r="F106" s="102">
        <v>0</v>
      </c>
      <c r="G106" s="10"/>
    </row>
    <row r="107" spans="1:7" ht="15">
      <c r="A107" s="103"/>
      <c r="B107" s="286" t="s">
        <v>144</v>
      </c>
      <c r="C107" s="287" t="s">
        <v>145</v>
      </c>
      <c r="D107" s="101">
        <f>E107+F107</f>
        <v>0</v>
      </c>
      <c r="E107" s="101"/>
      <c r="F107" s="102">
        <v>0</v>
      </c>
      <c r="G107" s="10"/>
    </row>
    <row r="108" spans="1:7" ht="15">
      <c r="A108" s="103"/>
      <c r="B108" s="286" t="s">
        <v>285</v>
      </c>
      <c r="C108" s="287" t="s">
        <v>243</v>
      </c>
      <c r="D108" s="101">
        <f>F108</f>
        <v>37551</v>
      </c>
      <c r="E108" s="101"/>
      <c r="F108" s="102">
        <v>37551</v>
      </c>
      <c r="G108" s="10"/>
    </row>
    <row r="109" spans="1:7" ht="15">
      <c r="A109" s="109"/>
      <c r="B109" s="99" t="s">
        <v>124</v>
      </c>
      <c r="C109" s="100" t="s">
        <v>125</v>
      </c>
      <c r="D109" s="101">
        <f>D105+D106+D107+D108</f>
        <v>737686</v>
      </c>
      <c r="E109" s="101">
        <f>SUM(E85:E105)</f>
        <v>381235</v>
      </c>
      <c r="F109" s="102">
        <f>F105+F106+F107+F108</f>
        <v>339251</v>
      </c>
      <c r="G109" s="432">
        <f>G105</f>
        <v>17200</v>
      </c>
    </row>
    <row r="110" spans="1:7" ht="15">
      <c r="A110" s="109"/>
      <c r="B110" s="99"/>
      <c r="C110" s="100"/>
      <c r="D110" s="101"/>
      <c r="E110" s="101"/>
      <c r="F110" s="102"/>
      <c r="G110" s="10"/>
    </row>
    <row r="111" spans="1:7" ht="15">
      <c r="A111" s="112" t="s">
        <v>147</v>
      </c>
      <c r="B111" s="113" t="s">
        <v>148</v>
      </c>
      <c r="C111" s="114"/>
      <c r="D111" s="115"/>
      <c r="E111" s="115"/>
      <c r="F111" s="116"/>
      <c r="G111" s="10"/>
    </row>
    <row r="112" spans="1:7" ht="15">
      <c r="A112" s="117"/>
      <c r="B112" s="118"/>
      <c r="C112" s="114"/>
      <c r="D112" s="115"/>
      <c r="E112" s="115"/>
      <c r="F112" s="116"/>
      <c r="G112" s="10"/>
    </row>
    <row r="113" spans="1:7" ht="21">
      <c r="A113" s="117"/>
      <c r="B113" s="113" t="s">
        <v>100</v>
      </c>
      <c r="C113" s="119" t="s">
        <v>11</v>
      </c>
      <c r="D113" s="120">
        <f>F113</f>
        <v>55000</v>
      </c>
      <c r="E113" s="120"/>
      <c r="F113" s="121">
        <v>55000</v>
      </c>
      <c r="G113" s="10"/>
    </row>
    <row r="114" spans="1:7" ht="21">
      <c r="A114" s="117"/>
      <c r="B114" s="113" t="s">
        <v>101</v>
      </c>
      <c r="C114" s="119" t="s">
        <v>102</v>
      </c>
      <c r="D114" s="120">
        <f aca="true" t="shared" si="4" ref="D114:D119">F114</f>
        <v>0</v>
      </c>
      <c r="E114" s="120"/>
      <c r="F114" s="121">
        <v>0</v>
      </c>
      <c r="G114" s="10"/>
    </row>
    <row r="115" spans="1:7" ht="21">
      <c r="A115" s="117"/>
      <c r="B115" s="122" t="s">
        <v>103</v>
      </c>
      <c r="C115" s="119" t="s">
        <v>104</v>
      </c>
      <c r="D115" s="120">
        <f t="shared" si="4"/>
        <v>9950</v>
      </c>
      <c r="E115" s="120"/>
      <c r="F115" s="121">
        <v>9950</v>
      </c>
      <c r="G115" s="10"/>
    </row>
    <row r="116" spans="1:7" ht="15">
      <c r="A116" s="117"/>
      <c r="B116" s="113" t="s">
        <v>105</v>
      </c>
      <c r="C116" s="119" t="s">
        <v>106</v>
      </c>
      <c r="D116" s="120">
        <f t="shared" si="4"/>
        <v>0</v>
      </c>
      <c r="E116" s="120"/>
      <c r="F116" s="121">
        <v>0</v>
      </c>
      <c r="G116" s="10"/>
    </row>
    <row r="117" spans="1:7" ht="15">
      <c r="A117" s="117"/>
      <c r="B117" s="118" t="s">
        <v>111</v>
      </c>
      <c r="C117" s="114" t="s">
        <v>112</v>
      </c>
      <c r="D117" s="120">
        <f t="shared" si="4"/>
        <v>3000</v>
      </c>
      <c r="E117" s="115"/>
      <c r="F117" s="116">
        <v>3000</v>
      </c>
      <c r="G117" s="10"/>
    </row>
    <row r="118" spans="1:7" ht="15">
      <c r="A118" s="117"/>
      <c r="B118" s="118" t="s">
        <v>113</v>
      </c>
      <c r="C118" s="114" t="s">
        <v>114</v>
      </c>
      <c r="D118" s="120">
        <f t="shared" si="4"/>
        <v>0</v>
      </c>
      <c r="E118" s="115"/>
      <c r="F118" s="116"/>
      <c r="G118" s="10"/>
    </row>
    <row r="119" spans="1:7" ht="15">
      <c r="A119" s="117"/>
      <c r="B119" s="118" t="s">
        <v>115</v>
      </c>
      <c r="C119" s="114" t="s">
        <v>116</v>
      </c>
      <c r="D119" s="120">
        <f t="shared" si="4"/>
        <v>1000</v>
      </c>
      <c r="E119" s="115"/>
      <c r="F119" s="116">
        <v>1000</v>
      </c>
      <c r="G119" s="10"/>
    </row>
    <row r="120" spans="1:7" ht="15">
      <c r="A120" s="117"/>
      <c r="B120" s="113" t="s">
        <v>124</v>
      </c>
      <c r="C120" s="119" t="s">
        <v>125</v>
      </c>
      <c r="D120" s="120">
        <f>SUM(D113:D119)</f>
        <v>68950</v>
      </c>
      <c r="E120" s="120"/>
      <c r="F120" s="121">
        <f>SUM(F113:F119)</f>
        <v>68950</v>
      </c>
      <c r="G120" s="10"/>
    </row>
    <row r="121" spans="1:7" ht="15">
      <c r="A121" s="117"/>
      <c r="B121" s="122"/>
      <c r="C121" s="119"/>
      <c r="D121" s="121"/>
      <c r="E121" s="121"/>
      <c r="F121" s="121"/>
      <c r="G121" s="10"/>
    </row>
    <row r="122" spans="1:7" ht="15">
      <c r="A122" s="123">
        <v>1</v>
      </c>
      <c r="B122" s="124" t="s">
        <v>150</v>
      </c>
      <c r="C122" s="125" t="s">
        <v>16</v>
      </c>
      <c r="D122" s="126">
        <f>D134+D146+D156</f>
        <v>73492</v>
      </c>
      <c r="E122" s="126">
        <f>E134+E146+E156</f>
        <v>70492</v>
      </c>
      <c r="F122" s="126">
        <f>F134+F146+F156</f>
        <v>3000</v>
      </c>
      <c r="G122" s="127">
        <f>G134+G146+G156</f>
        <v>0</v>
      </c>
    </row>
    <row r="123" spans="1:7" ht="15">
      <c r="A123" s="128"/>
      <c r="B123" s="124"/>
      <c r="C123" s="125"/>
      <c r="D123" s="129"/>
      <c r="E123" s="129"/>
      <c r="F123" s="129"/>
      <c r="G123" s="130"/>
    </row>
    <row r="124" spans="1:7" ht="42">
      <c r="A124" s="151" t="s">
        <v>155</v>
      </c>
      <c r="B124" s="152" t="s">
        <v>156</v>
      </c>
      <c r="C124" s="131"/>
      <c r="D124" s="129"/>
      <c r="E124" s="129"/>
      <c r="F124" s="129"/>
      <c r="G124" s="130"/>
    </row>
    <row r="125" spans="1:7" ht="21">
      <c r="A125" s="133"/>
      <c r="B125" s="134" t="s">
        <v>101</v>
      </c>
      <c r="C125" s="135" t="s">
        <v>102</v>
      </c>
      <c r="D125" s="130">
        <f>E125</f>
        <v>44200</v>
      </c>
      <c r="E125" s="130">
        <v>44200</v>
      </c>
      <c r="F125" s="126"/>
      <c r="G125" s="127"/>
    </row>
    <row r="126" spans="1:7" ht="21">
      <c r="A126" s="133"/>
      <c r="B126" s="134" t="s">
        <v>151</v>
      </c>
      <c r="C126" s="135" t="s">
        <v>104</v>
      </c>
      <c r="D126" s="130">
        <f aca="true" t="shared" si="5" ref="D126:D133">E126</f>
        <v>8000</v>
      </c>
      <c r="E126" s="130">
        <v>8000</v>
      </c>
      <c r="F126" s="126"/>
      <c r="G126" s="127"/>
    </row>
    <row r="127" spans="1:7" ht="15">
      <c r="A127" s="128"/>
      <c r="B127" s="124" t="s">
        <v>105</v>
      </c>
      <c r="C127" s="125" t="s">
        <v>106</v>
      </c>
      <c r="D127" s="130">
        <f t="shared" si="5"/>
        <v>0</v>
      </c>
      <c r="E127" s="129">
        <v>0</v>
      </c>
      <c r="F127" s="126"/>
      <c r="G127" s="127"/>
    </row>
    <row r="128" spans="1:7" ht="15">
      <c r="A128" s="128"/>
      <c r="B128" s="108" t="s">
        <v>109</v>
      </c>
      <c r="C128" s="107" t="s">
        <v>110</v>
      </c>
      <c r="D128" s="130">
        <f t="shared" si="5"/>
        <v>1250</v>
      </c>
      <c r="E128" s="130">
        <v>1250</v>
      </c>
      <c r="F128" s="126"/>
      <c r="G128" s="127"/>
    </row>
    <row r="129" spans="1:7" ht="15">
      <c r="A129" s="128"/>
      <c r="B129" s="132" t="s">
        <v>111</v>
      </c>
      <c r="C129" s="131" t="s">
        <v>112</v>
      </c>
      <c r="D129" s="130">
        <f t="shared" si="5"/>
        <v>500</v>
      </c>
      <c r="E129" s="130">
        <v>500</v>
      </c>
      <c r="F129" s="129"/>
      <c r="G129" s="130"/>
    </row>
    <row r="130" spans="1:7" ht="15">
      <c r="A130" s="128"/>
      <c r="B130" s="132" t="s">
        <v>113</v>
      </c>
      <c r="C130" s="131" t="s">
        <v>114</v>
      </c>
      <c r="D130" s="130">
        <f t="shared" si="5"/>
        <v>2937</v>
      </c>
      <c r="E130" s="130">
        <v>2937</v>
      </c>
      <c r="F130" s="129"/>
      <c r="G130" s="130"/>
    </row>
    <row r="131" spans="1:7" ht="15">
      <c r="A131" s="128"/>
      <c r="B131" s="132" t="s">
        <v>115</v>
      </c>
      <c r="C131" s="131" t="s">
        <v>116</v>
      </c>
      <c r="D131" s="130">
        <f t="shared" si="5"/>
        <v>1500</v>
      </c>
      <c r="E131" s="130">
        <v>1500</v>
      </c>
      <c r="F131" s="129"/>
      <c r="G131" s="130"/>
    </row>
    <row r="132" spans="1:7" ht="15">
      <c r="A132" s="128"/>
      <c r="B132" s="132" t="s">
        <v>119</v>
      </c>
      <c r="C132" s="131" t="s">
        <v>120</v>
      </c>
      <c r="D132" s="130">
        <f t="shared" si="5"/>
        <v>850</v>
      </c>
      <c r="E132" s="130">
        <v>850</v>
      </c>
      <c r="F132" s="129"/>
      <c r="G132" s="130"/>
    </row>
    <row r="133" spans="1:7" ht="22.5">
      <c r="A133" s="128"/>
      <c r="B133" s="132" t="s">
        <v>121</v>
      </c>
      <c r="C133" s="131" t="s">
        <v>122</v>
      </c>
      <c r="D133" s="130">
        <f t="shared" si="5"/>
        <v>800</v>
      </c>
      <c r="E133" s="130">
        <v>800</v>
      </c>
      <c r="F133" s="129"/>
      <c r="G133" s="130"/>
    </row>
    <row r="134" spans="1:7" ht="15">
      <c r="A134" s="128"/>
      <c r="B134" s="124" t="s">
        <v>124</v>
      </c>
      <c r="C134" s="125" t="s">
        <v>125</v>
      </c>
      <c r="D134" s="126">
        <f>SUM(D125:D133)</f>
        <v>60037</v>
      </c>
      <c r="E134" s="126">
        <f>SUM(E125:E133)</f>
        <v>60037</v>
      </c>
      <c r="F134" s="126"/>
      <c r="G134" s="127"/>
    </row>
    <row r="135" spans="1:7" ht="21">
      <c r="A135" s="136">
        <v>2</v>
      </c>
      <c r="B135" s="137" t="s">
        <v>152</v>
      </c>
      <c r="C135" s="138"/>
      <c r="D135" s="139"/>
      <c r="E135" s="139"/>
      <c r="F135" s="139"/>
      <c r="G135" s="140"/>
    </row>
    <row r="136" spans="1:7" ht="21">
      <c r="A136" s="142" t="s">
        <v>153</v>
      </c>
      <c r="B136" s="137" t="s">
        <v>154</v>
      </c>
      <c r="C136" s="143"/>
      <c r="D136" s="139"/>
      <c r="E136" s="139"/>
      <c r="F136" s="139"/>
      <c r="G136" s="140"/>
    </row>
    <row r="137" spans="1:7" ht="15">
      <c r="A137" s="141"/>
      <c r="B137" s="144"/>
      <c r="C137" s="143"/>
      <c r="D137" s="139"/>
      <c r="E137" s="139"/>
      <c r="F137" s="139"/>
      <c r="G137" s="140"/>
    </row>
    <row r="138" spans="1:7" ht="21">
      <c r="A138" s="141"/>
      <c r="B138" s="137" t="s">
        <v>101</v>
      </c>
      <c r="C138" s="138" t="s">
        <v>102</v>
      </c>
      <c r="D138" s="139">
        <f aca="true" t="shared" si="6" ref="D138:D143">E138+F138+G138</f>
        <v>4055</v>
      </c>
      <c r="E138" s="139">
        <v>4055</v>
      </c>
      <c r="F138" s="145"/>
      <c r="G138" s="146"/>
    </row>
    <row r="139" spans="1:7" ht="21">
      <c r="A139" s="141"/>
      <c r="B139" s="137" t="s">
        <v>103</v>
      </c>
      <c r="C139" s="138" t="s">
        <v>104</v>
      </c>
      <c r="D139" s="139">
        <f t="shared" si="6"/>
        <v>695</v>
      </c>
      <c r="E139" s="139">
        <v>695</v>
      </c>
      <c r="F139" s="145"/>
      <c r="G139" s="146"/>
    </row>
    <row r="140" spans="1:7" ht="15">
      <c r="A140" s="141"/>
      <c r="B140" s="137" t="s">
        <v>105</v>
      </c>
      <c r="C140" s="138" t="s">
        <v>106</v>
      </c>
      <c r="D140" s="139">
        <f t="shared" si="6"/>
        <v>0</v>
      </c>
      <c r="E140" s="139">
        <v>0</v>
      </c>
      <c r="F140" s="145"/>
      <c r="G140" s="146"/>
    </row>
    <row r="141" spans="1:7" ht="15">
      <c r="A141" s="141"/>
      <c r="B141" s="144" t="s">
        <v>111</v>
      </c>
      <c r="C141" s="143" t="s">
        <v>112</v>
      </c>
      <c r="D141" s="139">
        <f t="shared" si="6"/>
        <v>1000</v>
      </c>
      <c r="E141" s="140">
        <v>1000</v>
      </c>
      <c r="F141" s="139"/>
      <c r="G141" s="140"/>
    </row>
    <row r="142" spans="1:7" ht="15">
      <c r="A142" s="141"/>
      <c r="B142" s="144" t="s">
        <v>113</v>
      </c>
      <c r="C142" s="143" t="s">
        <v>114</v>
      </c>
      <c r="D142" s="139">
        <f t="shared" si="6"/>
        <v>3205</v>
      </c>
      <c r="E142" s="140">
        <v>3205</v>
      </c>
      <c r="F142" s="139"/>
      <c r="G142" s="140">
        <v>0</v>
      </c>
    </row>
    <row r="143" spans="1:7" ht="15">
      <c r="A143" s="141"/>
      <c r="B143" s="144" t="s">
        <v>115</v>
      </c>
      <c r="C143" s="143" t="s">
        <v>116</v>
      </c>
      <c r="D143" s="139">
        <f t="shared" si="6"/>
        <v>1500</v>
      </c>
      <c r="E143" s="140">
        <v>1500</v>
      </c>
      <c r="F143" s="139"/>
      <c r="G143" s="140"/>
    </row>
    <row r="144" spans="1:7" ht="15">
      <c r="A144" s="141"/>
      <c r="B144" s="144" t="s">
        <v>119</v>
      </c>
      <c r="C144" s="143" t="s">
        <v>120</v>
      </c>
      <c r="D144" s="145"/>
      <c r="E144" s="140"/>
      <c r="F144" s="139"/>
      <c r="G144" s="140"/>
    </row>
    <row r="145" spans="1:7" ht="22.5">
      <c r="A145" s="141"/>
      <c r="B145" s="144" t="s">
        <v>121</v>
      </c>
      <c r="C145" s="143" t="s">
        <v>122</v>
      </c>
      <c r="D145" s="145"/>
      <c r="E145" s="140"/>
      <c r="F145" s="139"/>
      <c r="G145" s="140"/>
    </row>
    <row r="146" spans="1:7" ht="15">
      <c r="A146" s="141"/>
      <c r="B146" s="137" t="s">
        <v>124</v>
      </c>
      <c r="C146" s="138" t="s">
        <v>125</v>
      </c>
      <c r="D146" s="145">
        <f>SUM(D138:D145)</f>
        <v>10455</v>
      </c>
      <c r="E146" s="145">
        <f>SUM(E138:E145)</f>
        <v>10455</v>
      </c>
      <c r="F146" s="145"/>
      <c r="G146" s="146">
        <f>SUM(G138:G145)</f>
        <v>0</v>
      </c>
    </row>
    <row r="147" spans="1:7" ht="15">
      <c r="A147" s="147"/>
      <c r="B147" s="148"/>
      <c r="C147" s="149"/>
      <c r="D147" s="150"/>
      <c r="E147" s="150"/>
      <c r="F147" s="150"/>
      <c r="G147" s="10"/>
    </row>
    <row r="148" spans="1:7" ht="45">
      <c r="A148" s="420" t="s">
        <v>245</v>
      </c>
      <c r="B148" s="419" t="s">
        <v>244</v>
      </c>
      <c r="C148" s="149"/>
      <c r="D148" s="150"/>
      <c r="E148" s="150"/>
      <c r="F148" s="150"/>
      <c r="G148" s="10"/>
    </row>
    <row r="149" spans="1:7" ht="15">
      <c r="A149" s="420"/>
      <c r="B149" s="419"/>
      <c r="C149" s="149"/>
      <c r="D149" s="150"/>
      <c r="E149" s="150"/>
      <c r="F149" s="150"/>
      <c r="G149" s="10"/>
    </row>
    <row r="150" spans="1:7" ht="21">
      <c r="A150" s="147"/>
      <c r="B150" s="137" t="s">
        <v>101</v>
      </c>
      <c r="C150" s="153" t="s">
        <v>102</v>
      </c>
      <c r="D150" s="154">
        <f>E150+F150</f>
        <v>1700</v>
      </c>
      <c r="E150" s="150"/>
      <c r="F150" s="150">
        <v>1700</v>
      </c>
      <c r="G150" s="10"/>
    </row>
    <row r="151" spans="1:7" ht="21">
      <c r="A151" s="147"/>
      <c r="B151" s="137" t="s">
        <v>103</v>
      </c>
      <c r="C151" s="153" t="s">
        <v>104</v>
      </c>
      <c r="D151" s="154">
        <f>E151+F151</f>
        <v>200</v>
      </c>
      <c r="E151" s="150"/>
      <c r="F151" s="150">
        <v>200</v>
      </c>
      <c r="G151" s="10"/>
    </row>
    <row r="152" spans="1:7" ht="15">
      <c r="A152" s="147"/>
      <c r="B152" s="152" t="s">
        <v>105</v>
      </c>
      <c r="C152" s="153" t="s">
        <v>106</v>
      </c>
      <c r="D152" s="154"/>
      <c r="E152" s="154"/>
      <c r="F152" s="154"/>
      <c r="G152" s="10"/>
    </row>
    <row r="153" spans="1:7" ht="15">
      <c r="A153" s="147"/>
      <c r="B153" s="148" t="s">
        <v>111</v>
      </c>
      <c r="C153" s="149" t="s">
        <v>112</v>
      </c>
      <c r="D153" s="155">
        <f>E153+F153</f>
        <v>600</v>
      </c>
      <c r="E153" s="155"/>
      <c r="F153" s="150">
        <v>600</v>
      </c>
      <c r="G153" s="10"/>
    </row>
    <row r="154" spans="1:7" ht="15">
      <c r="A154" s="147"/>
      <c r="B154" s="148" t="s">
        <v>115</v>
      </c>
      <c r="C154" s="149" t="s">
        <v>116</v>
      </c>
      <c r="D154" s="155">
        <f>E154+F154</f>
        <v>500</v>
      </c>
      <c r="E154" s="155"/>
      <c r="F154" s="150">
        <v>500</v>
      </c>
      <c r="G154" s="10"/>
    </row>
    <row r="155" spans="1:7" ht="22.5">
      <c r="A155" s="147"/>
      <c r="B155" s="148" t="s">
        <v>121</v>
      </c>
      <c r="C155" s="149" t="s">
        <v>122</v>
      </c>
      <c r="D155" s="155"/>
      <c r="E155" s="155"/>
      <c r="F155" s="150"/>
      <c r="G155" s="10"/>
    </row>
    <row r="156" spans="1:7" ht="15">
      <c r="A156" s="147"/>
      <c r="B156" s="152" t="s">
        <v>124</v>
      </c>
      <c r="C156" s="153" t="s">
        <v>125</v>
      </c>
      <c r="D156" s="154">
        <f>D150+D151+D153+D154+D155</f>
        <v>3000</v>
      </c>
      <c r="E156" s="156">
        <f>SUM(E152:E155)</f>
        <v>0</v>
      </c>
      <c r="F156" s="154">
        <f>F150+F151+F153+F154+F155</f>
        <v>3000</v>
      </c>
      <c r="G156" s="10"/>
    </row>
    <row r="157" spans="1:7" ht="15">
      <c r="A157" s="147"/>
      <c r="B157" s="152"/>
      <c r="C157" s="153"/>
      <c r="D157" s="154"/>
      <c r="E157" s="156"/>
      <c r="F157" s="154"/>
      <c r="G157" s="10"/>
    </row>
    <row r="158" spans="1:8" ht="15">
      <c r="A158" s="157">
        <v>3</v>
      </c>
      <c r="B158" s="152" t="s">
        <v>219</v>
      </c>
      <c r="C158" s="153"/>
      <c r="D158" s="154">
        <f>D177+D199+D210+D221</f>
        <v>1140218</v>
      </c>
      <c r="E158" s="156">
        <f>E177+E199+E210+E221</f>
        <v>960250</v>
      </c>
      <c r="F158" s="154">
        <f>F177+F199+F210+F221</f>
        <v>152412</v>
      </c>
      <c r="G158" s="310">
        <f>G177+G199+G210+G221</f>
        <v>27556</v>
      </c>
      <c r="H158" s="3"/>
    </row>
    <row r="159" spans="1:7" ht="15">
      <c r="A159" s="157"/>
      <c r="B159" s="152"/>
      <c r="C159" s="149"/>
      <c r="D159" s="150"/>
      <c r="E159" s="155"/>
      <c r="F159" s="150"/>
      <c r="G159" s="10"/>
    </row>
    <row r="160" spans="1:7" ht="21">
      <c r="A160" s="158" t="s">
        <v>157</v>
      </c>
      <c r="B160" s="159" t="s">
        <v>158</v>
      </c>
      <c r="C160" s="160"/>
      <c r="D160" s="161"/>
      <c r="E160" s="161"/>
      <c r="F160" s="162"/>
      <c r="G160" s="10"/>
    </row>
    <row r="161" spans="1:7" ht="15">
      <c r="A161" s="163"/>
      <c r="B161" s="164"/>
      <c r="C161" s="160"/>
      <c r="D161" s="161"/>
      <c r="E161" s="161"/>
      <c r="F161" s="162"/>
      <c r="G161" s="10"/>
    </row>
    <row r="162" spans="1:7" ht="21">
      <c r="A162" s="165"/>
      <c r="B162" s="164" t="s">
        <v>100</v>
      </c>
      <c r="C162" s="166" t="s">
        <v>11</v>
      </c>
      <c r="D162" s="161">
        <f>E162+F162</f>
        <v>251244</v>
      </c>
      <c r="E162" s="161">
        <v>251244</v>
      </c>
      <c r="F162" s="162"/>
      <c r="G162" s="10"/>
    </row>
    <row r="163" spans="1:7" ht="21">
      <c r="A163" s="165"/>
      <c r="B163" s="164" t="s">
        <v>101</v>
      </c>
      <c r="C163" s="166" t="s">
        <v>102</v>
      </c>
      <c r="D163" s="161">
        <f aca="true" t="shared" si="7" ref="D163:D174">E163+F163</f>
        <v>17778</v>
      </c>
      <c r="E163" s="161">
        <v>17778</v>
      </c>
      <c r="F163" s="162"/>
      <c r="G163" s="10"/>
    </row>
    <row r="164" spans="1:7" ht="21">
      <c r="A164" s="165"/>
      <c r="B164" s="169" t="s">
        <v>103</v>
      </c>
      <c r="C164" s="166" t="s">
        <v>104</v>
      </c>
      <c r="D164" s="161">
        <f t="shared" si="7"/>
        <v>50323</v>
      </c>
      <c r="E164" s="161">
        <v>50323</v>
      </c>
      <c r="F164" s="162"/>
      <c r="G164" s="10"/>
    </row>
    <row r="165" spans="1:7" ht="15">
      <c r="A165" s="165"/>
      <c r="B165" s="164" t="s">
        <v>105</v>
      </c>
      <c r="C165" s="166" t="s">
        <v>106</v>
      </c>
      <c r="D165" s="161">
        <f t="shared" si="7"/>
        <v>0</v>
      </c>
      <c r="E165" s="161"/>
      <c r="F165" s="162"/>
      <c r="G165" s="10"/>
    </row>
    <row r="166" spans="1:7" ht="15">
      <c r="A166" s="165"/>
      <c r="B166" s="170" t="s">
        <v>107</v>
      </c>
      <c r="C166" s="160" t="s">
        <v>108</v>
      </c>
      <c r="D166" s="161">
        <f t="shared" si="7"/>
        <v>65443</v>
      </c>
      <c r="E166" s="161">
        <v>7344</v>
      </c>
      <c r="F166" s="162">
        <v>58099</v>
      </c>
      <c r="G166" s="10"/>
    </row>
    <row r="167" spans="1:7" ht="15">
      <c r="A167" s="165"/>
      <c r="B167" s="170" t="s">
        <v>109</v>
      </c>
      <c r="C167" s="160" t="s">
        <v>110</v>
      </c>
      <c r="D167" s="161">
        <f t="shared" si="7"/>
        <v>5670</v>
      </c>
      <c r="E167" s="161">
        <v>1080</v>
      </c>
      <c r="F167" s="162">
        <v>4590</v>
      </c>
      <c r="G167" s="10"/>
    </row>
    <row r="168" spans="1:7" ht="22.5">
      <c r="A168" s="165"/>
      <c r="B168" s="170" t="s">
        <v>130</v>
      </c>
      <c r="C168" s="160" t="s">
        <v>131</v>
      </c>
      <c r="D168" s="161">
        <f t="shared" si="7"/>
        <v>1433</v>
      </c>
      <c r="E168" s="161">
        <v>1433</v>
      </c>
      <c r="F168" s="162">
        <v>0</v>
      </c>
      <c r="G168" s="10"/>
    </row>
    <row r="169" spans="1:7" ht="15">
      <c r="A169" s="165"/>
      <c r="B169" s="170" t="s">
        <v>111</v>
      </c>
      <c r="C169" s="160" t="s">
        <v>112</v>
      </c>
      <c r="D169" s="161">
        <f t="shared" si="7"/>
        <v>7940</v>
      </c>
      <c r="E169" s="161">
        <v>2090</v>
      </c>
      <c r="F169" s="162">
        <v>5850</v>
      </c>
      <c r="G169" s="10"/>
    </row>
    <row r="170" spans="1:7" ht="15">
      <c r="A170" s="165"/>
      <c r="B170" s="170" t="s">
        <v>113</v>
      </c>
      <c r="C170" s="160" t="s">
        <v>114</v>
      </c>
      <c r="D170" s="161">
        <f t="shared" si="7"/>
        <v>24932</v>
      </c>
      <c r="E170" s="161">
        <v>6112</v>
      </c>
      <c r="F170" s="162">
        <v>18820</v>
      </c>
      <c r="G170" s="10"/>
    </row>
    <row r="171" spans="1:7" ht="15">
      <c r="A171" s="165"/>
      <c r="B171" s="170" t="s">
        <v>115</v>
      </c>
      <c r="C171" s="160" t="s">
        <v>116</v>
      </c>
      <c r="D171" s="161">
        <f t="shared" si="7"/>
        <v>7130</v>
      </c>
      <c r="E171" s="161">
        <v>2280</v>
      </c>
      <c r="F171" s="162">
        <v>4850</v>
      </c>
      <c r="G171" s="10"/>
    </row>
    <row r="172" spans="1:7" ht="15">
      <c r="A172" s="165"/>
      <c r="B172" s="421" t="s">
        <v>117</v>
      </c>
      <c r="C172" s="422" t="s">
        <v>118</v>
      </c>
      <c r="D172" s="161">
        <f>E172+F172</f>
        <v>1000</v>
      </c>
      <c r="E172" s="161"/>
      <c r="F172" s="162">
        <v>1000</v>
      </c>
      <c r="G172" s="10"/>
    </row>
    <row r="173" spans="1:7" ht="15">
      <c r="A173" s="165"/>
      <c r="B173" s="170" t="s">
        <v>119</v>
      </c>
      <c r="C173" s="160" t="s">
        <v>120</v>
      </c>
      <c r="D173" s="161">
        <f t="shared" si="7"/>
        <v>980</v>
      </c>
      <c r="E173" s="161">
        <v>480</v>
      </c>
      <c r="F173" s="162">
        <v>500</v>
      </c>
      <c r="G173" s="10"/>
    </row>
    <row r="174" spans="1:7" ht="15">
      <c r="A174" s="165"/>
      <c r="B174" s="170" t="s">
        <v>133</v>
      </c>
      <c r="C174" s="160" t="s">
        <v>134</v>
      </c>
      <c r="D174" s="161">
        <f t="shared" si="7"/>
        <v>1291</v>
      </c>
      <c r="E174" s="161">
        <v>0</v>
      </c>
      <c r="F174" s="162">
        <v>1291</v>
      </c>
      <c r="G174" s="10"/>
    </row>
    <row r="175" spans="1:7" ht="15">
      <c r="A175" s="165"/>
      <c r="B175" s="423" t="s">
        <v>123</v>
      </c>
      <c r="C175" s="160"/>
      <c r="D175" s="161">
        <f>SUM(D162:D174)</f>
        <v>435164</v>
      </c>
      <c r="E175" s="161">
        <f>SUM(E162:E174)</f>
        <v>340164</v>
      </c>
      <c r="F175" s="162">
        <f>SUM(F162:F174)</f>
        <v>95000</v>
      </c>
      <c r="G175" s="10"/>
    </row>
    <row r="176" spans="1:7" ht="15">
      <c r="A176" s="165"/>
      <c r="B176" s="171" t="s">
        <v>142</v>
      </c>
      <c r="C176" s="172" t="s">
        <v>143</v>
      </c>
      <c r="D176" s="161">
        <f>E176+F176</f>
        <v>0</v>
      </c>
      <c r="E176" s="161"/>
      <c r="F176" s="162">
        <v>0</v>
      </c>
      <c r="G176" s="10"/>
    </row>
    <row r="177" spans="1:7" ht="15">
      <c r="A177" s="165"/>
      <c r="B177" s="164" t="s">
        <v>124</v>
      </c>
      <c r="C177" s="166" t="s">
        <v>125</v>
      </c>
      <c r="D177" s="167">
        <f>D175+D176</f>
        <v>435164</v>
      </c>
      <c r="E177" s="167">
        <f>SUM(E162:E174)</f>
        <v>340164</v>
      </c>
      <c r="F177" s="168">
        <f>F175+F176</f>
        <v>95000</v>
      </c>
      <c r="G177" s="10"/>
    </row>
    <row r="178" spans="1:7" ht="15">
      <c r="A178" s="165"/>
      <c r="B178" s="164"/>
      <c r="C178" s="166"/>
      <c r="D178" s="167"/>
      <c r="E178" s="167"/>
      <c r="F178" s="168"/>
      <c r="G178" s="10"/>
    </row>
    <row r="179" spans="1:7" ht="15">
      <c r="A179" s="173" t="s">
        <v>159</v>
      </c>
      <c r="B179" s="174" t="s">
        <v>160</v>
      </c>
      <c r="C179" s="175"/>
      <c r="D179" s="176"/>
      <c r="E179" s="176"/>
      <c r="F179" s="177"/>
      <c r="G179" s="10"/>
    </row>
    <row r="180" spans="1:7" ht="15">
      <c r="A180" s="178"/>
      <c r="B180" s="179"/>
      <c r="C180" s="175"/>
      <c r="D180" s="176"/>
      <c r="E180" s="176"/>
      <c r="F180" s="177"/>
      <c r="G180" s="10"/>
    </row>
    <row r="181" spans="1:7" ht="21">
      <c r="A181" s="180"/>
      <c r="B181" s="174" t="s">
        <v>100</v>
      </c>
      <c r="C181" s="181" t="s">
        <v>11</v>
      </c>
      <c r="D181" s="182">
        <f>E181</f>
        <v>405000</v>
      </c>
      <c r="E181" s="182">
        <v>405000</v>
      </c>
      <c r="F181" s="183"/>
      <c r="G181" s="10"/>
    </row>
    <row r="182" spans="1:7" ht="21">
      <c r="A182" s="180"/>
      <c r="B182" s="174" t="s">
        <v>101</v>
      </c>
      <c r="C182" s="181" t="s">
        <v>102</v>
      </c>
      <c r="D182" s="182">
        <f aca="true" t="shared" si="8" ref="D182:D194">E182</f>
        <v>20500</v>
      </c>
      <c r="E182" s="182">
        <v>20500</v>
      </c>
      <c r="F182" s="183"/>
      <c r="G182" s="10"/>
    </row>
    <row r="183" spans="1:7" ht="21">
      <c r="A183" s="180"/>
      <c r="B183" s="184" t="s">
        <v>103</v>
      </c>
      <c r="C183" s="181" t="s">
        <v>104</v>
      </c>
      <c r="D183" s="182">
        <f t="shared" si="8"/>
        <v>85091</v>
      </c>
      <c r="E183" s="182">
        <v>85091</v>
      </c>
      <c r="F183" s="183"/>
      <c r="G183" s="10"/>
    </row>
    <row r="184" spans="1:7" ht="15">
      <c r="A184" s="180"/>
      <c r="B184" s="174" t="s">
        <v>105</v>
      </c>
      <c r="C184" s="181" t="s">
        <v>106</v>
      </c>
      <c r="D184" s="182">
        <f t="shared" si="8"/>
        <v>0</v>
      </c>
      <c r="E184" s="182"/>
      <c r="F184" s="183"/>
      <c r="G184" s="10"/>
    </row>
    <row r="185" spans="1:7" ht="15">
      <c r="A185" s="178"/>
      <c r="B185" s="179" t="s">
        <v>107</v>
      </c>
      <c r="C185" s="175" t="s">
        <v>108</v>
      </c>
      <c r="D185" s="182">
        <f t="shared" si="8"/>
        <v>13176</v>
      </c>
      <c r="E185" s="176">
        <v>13176</v>
      </c>
      <c r="F185" s="177"/>
      <c r="G185" s="10"/>
    </row>
    <row r="186" spans="1:7" ht="15">
      <c r="A186" s="178"/>
      <c r="B186" s="179" t="s">
        <v>128</v>
      </c>
      <c r="C186" s="175" t="s">
        <v>129</v>
      </c>
      <c r="D186" s="182">
        <f t="shared" si="8"/>
        <v>500</v>
      </c>
      <c r="E186" s="176">
        <v>500</v>
      </c>
      <c r="F186" s="177"/>
      <c r="G186" s="10"/>
    </row>
    <row r="187" spans="1:7" ht="15">
      <c r="A187" s="178"/>
      <c r="B187" s="179" t="s">
        <v>109</v>
      </c>
      <c r="C187" s="175" t="s">
        <v>110</v>
      </c>
      <c r="D187" s="182">
        <f t="shared" si="8"/>
        <v>18000</v>
      </c>
      <c r="E187" s="176">
        <v>18000</v>
      </c>
      <c r="F187" s="177"/>
      <c r="G187" s="10"/>
    </row>
    <row r="188" spans="1:7" ht="22.5">
      <c r="A188" s="178"/>
      <c r="B188" s="179" t="s">
        <v>130</v>
      </c>
      <c r="C188" s="175" t="s">
        <v>131</v>
      </c>
      <c r="D188" s="182">
        <f t="shared" si="8"/>
        <v>3700</v>
      </c>
      <c r="E188" s="176">
        <v>3700</v>
      </c>
      <c r="F188" s="177"/>
      <c r="G188" s="10"/>
    </row>
    <row r="189" spans="1:7" ht="15">
      <c r="A189" s="178"/>
      <c r="B189" s="179" t="s">
        <v>111</v>
      </c>
      <c r="C189" s="175" t="s">
        <v>112</v>
      </c>
      <c r="D189" s="182">
        <f t="shared" si="8"/>
        <v>17281</v>
      </c>
      <c r="E189" s="176">
        <v>17281</v>
      </c>
      <c r="F189" s="177"/>
      <c r="G189" s="10"/>
    </row>
    <row r="190" spans="1:7" ht="15">
      <c r="A190" s="178"/>
      <c r="B190" s="179" t="s">
        <v>113</v>
      </c>
      <c r="C190" s="175" t="s">
        <v>114</v>
      </c>
      <c r="D190" s="182">
        <f t="shared" si="8"/>
        <v>17500</v>
      </c>
      <c r="E190" s="176">
        <v>17500</v>
      </c>
      <c r="F190" s="177"/>
      <c r="G190" s="10"/>
    </row>
    <row r="191" spans="1:7" ht="15">
      <c r="A191" s="178"/>
      <c r="B191" s="179" t="s">
        <v>115</v>
      </c>
      <c r="C191" s="175" t="s">
        <v>116</v>
      </c>
      <c r="D191" s="182">
        <f t="shared" si="8"/>
        <v>21000</v>
      </c>
      <c r="E191" s="176">
        <v>21000</v>
      </c>
      <c r="F191" s="177"/>
      <c r="G191" s="10"/>
    </row>
    <row r="192" spans="1:7" ht="15">
      <c r="A192" s="178"/>
      <c r="B192" s="179" t="s">
        <v>119</v>
      </c>
      <c r="C192" s="175" t="s">
        <v>120</v>
      </c>
      <c r="D192" s="182">
        <f t="shared" si="8"/>
        <v>2500</v>
      </c>
      <c r="E192" s="176">
        <v>2500</v>
      </c>
      <c r="F192" s="177"/>
      <c r="G192" s="10"/>
    </row>
    <row r="193" spans="1:7" ht="15">
      <c r="A193" s="178"/>
      <c r="B193" s="179" t="s">
        <v>133</v>
      </c>
      <c r="C193" s="175" t="s">
        <v>134</v>
      </c>
      <c r="D193" s="182">
        <f t="shared" si="8"/>
        <v>2500</v>
      </c>
      <c r="E193" s="176">
        <v>2500</v>
      </c>
      <c r="F193" s="177"/>
      <c r="G193" s="10"/>
    </row>
    <row r="194" spans="1:7" ht="22.5">
      <c r="A194" s="178"/>
      <c r="B194" s="179" t="s">
        <v>135</v>
      </c>
      <c r="C194" s="175" t="s">
        <v>122</v>
      </c>
      <c r="D194" s="182">
        <f t="shared" si="8"/>
        <v>0</v>
      </c>
      <c r="E194" s="176">
        <v>0</v>
      </c>
      <c r="F194" s="177"/>
      <c r="G194" s="10"/>
    </row>
    <row r="195" spans="1:7" ht="15">
      <c r="A195" s="180"/>
      <c r="B195" s="174" t="s">
        <v>123</v>
      </c>
      <c r="C195" s="181"/>
      <c r="D195" s="182">
        <f>SUM(D181:D194)</f>
        <v>606748</v>
      </c>
      <c r="E195" s="182">
        <f>SUM(E181:E194)</f>
        <v>606748</v>
      </c>
      <c r="F195" s="183"/>
      <c r="G195" s="10"/>
    </row>
    <row r="196" spans="1:7" ht="15">
      <c r="A196" s="180"/>
      <c r="B196" s="179" t="s">
        <v>144</v>
      </c>
      <c r="C196" s="181" t="s">
        <v>145</v>
      </c>
      <c r="D196" s="182">
        <f>E196</f>
        <v>8550</v>
      </c>
      <c r="E196" s="182">
        <v>8550</v>
      </c>
      <c r="F196" s="183"/>
      <c r="G196" s="10"/>
    </row>
    <row r="197" spans="1:7" ht="15">
      <c r="A197" s="180"/>
      <c r="B197" s="171" t="s">
        <v>142</v>
      </c>
      <c r="C197" s="172" t="s">
        <v>143</v>
      </c>
      <c r="D197" s="182">
        <f>E197+G197</f>
        <v>27556</v>
      </c>
      <c r="E197" s="182"/>
      <c r="F197" s="183"/>
      <c r="G197" s="10">
        <v>27556</v>
      </c>
    </row>
    <row r="198" spans="1:7" ht="15">
      <c r="A198" s="180"/>
      <c r="B198" s="174" t="s">
        <v>146</v>
      </c>
      <c r="C198" s="181"/>
      <c r="D198" s="182">
        <f>SUM(D196:D197)</f>
        <v>36106</v>
      </c>
      <c r="E198" s="182">
        <f>SUM(E196)</f>
        <v>8550</v>
      </c>
      <c r="F198" s="183"/>
      <c r="G198" s="10"/>
    </row>
    <row r="199" spans="1:7" ht="15">
      <c r="A199" s="180"/>
      <c r="B199" s="174" t="s">
        <v>124</v>
      </c>
      <c r="C199" s="181" t="s">
        <v>125</v>
      </c>
      <c r="D199" s="182">
        <f>D195+D198</f>
        <v>642854</v>
      </c>
      <c r="E199" s="182">
        <f>E195+E198</f>
        <v>615298</v>
      </c>
      <c r="F199" s="183"/>
      <c r="G199" s="432">
        <f>SUM(G197:G198)</f>
        <v>27556</v>
      </c>
    </row>
    <row r="200" spans="1:7" ht="15">
      <c r="A200" s="180"/>
      <c r="B200" s="174"/>
      <c r="C200" s="181"/>
      <c r="D200" s="182"/>
      <c r="E200" s="182"/>
      <c r="F200" s="183"/>
      <c r="G200" s="10"/>
    </row>
    <row r="201" spans="1:7" ht="15">
      <c r="A201" s="185" t="s">
        <v>161</v>
      </c>
      <c r="B201" s="186" t="s">
        <v>162</v>
      </c>
      <c r="C201" s="187"/>
      <c r="D201" s="188"/>
      <c r="E201" s="188"/>
      <c r="F201" s="189"/>
      <c r="G201" s="10"/>
    </row>
    <row r="202" spans="1:7" ht="15">
      <c r="A202" s="190"/>
      <c r="B202" s="191"/>
      <c r="C202" s="187"/>
      <c r="D202" s="188"/>
      <c r="E202" s="188"/>
      <c r="F202" s="189"/>
      <c r="G202" s="10"/>
    </row>
    <row r="203" spans="1:7" ht="21">
      <c r="A203" s="190"/>
      <c r="B203" s="186" t="s">
        <v>100</v>
      </c>
      <c r="C203" s="192" t="s">
        <v>11</v>
      </c>
      <c r="D203" s="193">
        <f>E203+F203</f>
        <v>13800</v>
      </c>
      <c r="E203" s="193"/>
      <c r="F203" s="194">
        <v>13800</v>
      </c>
      <c r="G203" s="10"/>
    </row>
    <row r="204" spans="1:7" ht="21">
      <c r="A204" s="190"/>
      <c r="B204" s="186" t="s">
        <v>101</v>
      </c>
      <c r="C204" s="192" t="s">
        <v>102</v>
      </c>
      <c r="D204" s="193">
        <f>E204+F204</f>
        <v>200</v>
      </c>
      <c r="E204" s="193"/>
      <c r="F204" s="194">
        <v>200</v>
      </c>
      <c r="G204" s="10"/>
    </row>
    <row r="205" spans="1:7" ht="21">
      <c r="A205" s="190"/>
      <c r="B205" s="195" t="s">
        <v>103</v>
      </c>
      <c r="C205" s="192" t="s">
        <v>104</v>
      </c>
      <c r="D205" s="193">
        <f>E205+F205</f>
        <v>2510</v>
      </c>
      <c r="E205" s="193"/>
      <c r="F205" s="194">
        <v>2510</v>
      </c>
      <c r="G205" s="10"/>
    </row>
    <row r="206" spans="1:7" ht="15">
      <c r="A206" s="190"/>
      <c r="B206" s="186" t="s">
        <v>105</v>
      </c>
      <c r="C206" s="192" t="s">
        <v>106</v>
      </c>
      <c r="D206" s="193">
        <f>E206+F206</f>
        <v>0</v>
      </c>
      <c r="E206" s="193"/>
      <c r="F206" s="194"/>
      <c r="G206" s="10"/>
    </row>
    <row r="207" spans="1:7" ht="15">
      <c r="A207" s="190"/>
      <c r="B207" s="191" t="s">
        <v>111</v>
      </c>
      <c r="C207" s="187" t="s">
        <v>112</v>
      </c>
      <c r="D207" s="193">
        <f>F207</f>
        <v>490</v>
      </c>
      <c r="E207" s="188" t="s">
        <v>16</v>
      </c>
      <c r="F207" s="189">
        <v>490</v>
      </c>
      <c r="G207" s="10"/>
    </row>
    <row r="208" spans="1:7" ht="15">
      <c r="A208" s="190"/>
      <c r="B208" s="191" t="s">
        <v>113</v>
      </c>
      <c r="C208" s="187" t="s">
        <v>114</v>
      </c>
      <c r="D208" s="193">
        <f>F208</f>
        <v>2500</v>
      </c>
      <c r="E208" s="188" t="s">
        <v>16</v>
      </c>
      <c r="F208" s="189">
        <v>2500</v>
      </c>
      <c r="G208" s="10"/>
    </row>
    <row r="209" spans="1:7" ht="15">
      <c r="A209" s="190"/>
      <c r="B209" s="191" t="s">
        <v>115</v>
      </c>
      <c r="C209" s="187" t="s">
        <v>116</v>
      </c>
      <c r="D209" s="193">
        <f>F209</f>
        <v>500</v>
      </c>
      <c r="E209" s="188" t="s">
        <v>16</v>
      </c>
      <c r="F209" s="189">
        <v>500</v>
      </c>
      <c r="G209" s="10"/>
    </row>
    <row r="210" spans="1:7" ht="15">
      <c r="A210" s="190"/>
      <c r="B210" s="186" t="s">
        <v>123</v>
      </c>
      <c r="C210" s="187"/>
      <c r="D210" s="193">
        <f>SUM(D203:D209)</f>
        <v>20000</v>
      </c>
      <c r="E210" s="193">
        <v>0</v>
      </c>
      <c r="F210" s="194">
        <f>SUM(F203:F209)</f>
        <v>20000</v>
      </c>
      <c r="G210" s="10"/>
    </row>
    <row r="211" spans="1:7" ht="15">
      <c r="A211" s="190"/>
      <c r="B211" s="186"/>
      <c r="C211" s="187"/>
      <c r="D211" s="193"/>
      <c r="E211" s="193"/>
      <c r="F211" s="194"/>
      <c r="G211" s="10"/>
    </row>
    <row r="212" spans="1:7" ht="15">
      <c r="A212" s="196" t="s">
        <v>163</v>
      </c>
      <c r="B212" s="197" t="s">
        <v>164</v>
      </c>
      <c r="C212" s="198"/>
      <c r="D212" s="199"/>
      <c r="E212" s="199"/>
      <c r="F212" s="200"/>
      <c r="G212" s="199"/>
    </row>
    <row r="213" spans="1:7" ht="15">
      <c r="A213" s="201"/>
      <c r="B213" s="202"/>
      <c r="C213" s="198"/>
      <c r="D213" s="199"/>
      <c r="E213" s="199"/>
      <c r="F213" s="200"/>
      <c r="G213" s="199"/>
    </row>
    <row r="214" spans="1:7" ht="21">
      <c r="A214" s="201"/>
      <c r="B214" s="197" t="s">
        <v>100</v>
      </c>
      <c r="C214" s="203" t="s">
        <v>11</v>
      </c>
      <c r="D214" s="204">
        <f>E214+F214</f>
        <v>32800</v>
      </c>
      <c r="E214" s="204">
        <v>4788</v>
      </c>
      <c r="F214" s="448">
        <v>28012</v>
      </c>
      <c r="G214" s="204"/>
    </row>
    <row r="215" spans="1:7" ht="21">
      <c r="A215" s="201"/>
      <c r="B215" s="197" t="s">
        <v>101</v>
      </c>
      <c r="C215" s="203" t="s">
        <v>102</v>
      </c>
      <c r="D215" s="204">
        <f aca="true" t="shared" si="9" ref="D215:D220">E215+F215</f>
        <v>200</v>
      </c>
      <c r="E215" s="204"/>
      <c r="F215" s="448">
        <v>200</v>
      </c>
      <c r="G215" s="204"/>
    </row>
    <row r="216" spans="1:7" ht="21">
      <c r="A216" s="201"/>
      <c r="B216" s="206" t="s">
        <v>103</v>
      </c>
      <c r="C216" s="203" t="s">
        <v>104</v>
      </c>
      <c r="D216" s="204">
        <f t="shared" si="9"/>
        <v>7000</v>
      </c>
      <c r="E216" s="204"/>
      <c r="F216" s="448">
        <v>7000</v>
      </c>
      <c r="G216" s="204"/>
    </row>
    <row r="217" spans="1:7" ht="15">
      <c r="A217" s="201"/>
      <c r="B217" s="197" t="s">
        <v>105</v>
      </c>
      <c r="C217" s="203" t="s">
        <v>106</v>
      </c>
      <c r="D217" s="204"/>
      <c r="E217" s="204"/>
      <c r="F217" s="448"/>
      <c r="G217" s="204"/>
    </row>
    <row r="218" spans="1:7" ht="15">
      <c r="A218" s="201"/>
      <c r="B218" s="202" t="s">
        <v>115</v>
      </c>
      <c r="C218" s="198" t="s">
        <v>116</v>
      </c>
      <c r="D218" s="204">
        <f t="shared" si="9"/>
        <v>2000</v>
      </c>
      <c r="E218" s="199"/>
      <c r="F218" s="449">
        <v>2000</v>
      </c>
      <c r="G218" s="199"/>
    </row>
    <row r="219" spans="1:7" ht="15">
      <c r="A219" s="201"/>
      <c r="B219" s="202" t="s">
        <v>119</v>
      </c>
      <c r="C219" s="198" t="s">
        <v>120</v>
      </c>
      <c r="D219" s="204">
        <f t="shared" si="9"/>
        <v>200</v>
      </c>
      <c r="E219" s="199"/>
      <c r="F219" s="449">
        <v>200</v>
      </c>
      <c r="G219" s="199"/>
    </row>
    <row r="220" spans="1:7" ht="22.5">
      <c r="A220" s="201"/>
      <c r="B220" s="202" t="s">
        <v>135</v>
      </c>
      <c r="C220" s="198" t="s">
        <v>136</v>
      </c>
      <c r="D220" s="204">
        <f t="shared" si="9"/>
        <v>0</v>
      </c>
      <c r="E220" s="199"/>
      <c r="F220" s="449">
        <v>0</v>
      </c>
      <c r="G220" s="199"/>
    </row>
    <row r="221" spans="1:7" ht="15">
      <c r="A221" s="201"/>
      <c r="B221" s="197" t="s">
        <v>124</v>
      </c>
      <c r="C221" s="203" t="s">
        <v>125</v>
      </c>
      <c r="D221" s="204">
        <f>SUM(D214:D220)</f>
        <v>42200</v>
      </c>
      <c r="E221" s="204">
        <f>SUM(E214:E220)</f>
        <v>4788</v>
      </c>
      <c r="F221" s="448">
        <f>SUM(F214:F220)</f>
        <v>37412</v>
      </c>
      <c r="G221" s="204"/>
    </row>
    <row r="222" spans="1:7" ht="15">
      <c r="A222" s="201"/>
      <c r="B222" s="206"/>
      <c r="C222" s="203"/>
      <c r="D222" s="204"/>
      <c r="E222" s="204"/>
      <c r="F222" s="205"/>
      <c r="G222" s="204"/>
    </row>
    <row r="223" spans="1:8" ht="15">
      <c r="A223" s="201">
        <v>4</v>
      </c>
      <c r="B223" s="206" t="s">
        <v>220</v>
      </c>
      <c r="C223" s="203"/>
      <c r="D223" s="204">
        <f>D236+D250</f>
        <v>102660</v>
      </c>
      <c r="E223" s="204">
        <f>E236+E250</f>
        <v>96160</v>
      </c>
      <c r="F223" s="205">
        <f>F236+F250</f>
        <v>6500</v>
      </c>
      <c r="G223" s="204"/>
      <c r="H223" s="3"/>
    </row>
    <row r="224" spans="1:7" ht="15">
      <c r="A224" s="201"/>
      <c r="B224" s="206"/>
      <c r="C224" s="203"/>
      <c r="D224" s="204"/>
      <c r="E224" s="204"/>
      <c r="F224" s="205"/>
      <c r="G224" s="204"/>
    </row>
    <row r="225" spans="1:7" ht="21">
      <c r="A225" s="207" t="s">
        <v>165</v>
      </c>
      <c r="B225" s="208" t="s">
        <v>166</v>
      </c>
      <c r="C225" s="209"/>
      <c r="D225" s="210"/>
      <c r="E225" s="210"/>
      <c r="F225" s="211"/>
      <c r="G225" s="10"/>
    </row>
    <row r="226" spans="1:7" ht="15">
      <c r="A226" s="212"/>
      <c r="B226" s="213"/>
      <c r="C226" s="209"/>
      <c r="D226" s="210"/>
      <c r="E226" s="210"/>
      <c r="F226" s="211"/>
      <c r="G226" s="10"/>
    </row>
    <row r="227" spans="1:7" ht="21">
      <c r="A227" s="212"/>
      <c r="B227" s="214" t="s">
        <v>100</v>
      </c>
      <c r="C227" s="215" t="s">
        <v>11</v>
      </c>
      <c r="D227" s="216">
        <f>E227+F227</f>
        <v>50588</v>
      </c>
      <c r="E227" s="216">
        <v>50588</v>
      </c>
      <c r="F227" s="217"/>
      <c r="G227" s="10"/>
    </row>
    <row r="228" spans="1:7" ht="21">
      <c r="A228" s="212"/>
      <c r="B228" s="214" t="s">
        <v>101</v>
      </c>
      <c r="C228" s="215" t="s">
        <v>102</v>
      </c>
      <c r="D228" s="216">
        <f aca="true" t="shared" si="10" ref="D228:D234">E228+F228</f>
        <v>100</v>
      </c>
      <c r="E228" s="216">
        <v>100</v>
      </c>
      <c r="F228" s="217"/>
      <c r="G228" s="10"/>
    </row>
    <row r="229" spans="1:7" ht="21">
      <c r="A229" s="212"/>
      <c r="B229" s="218" t="s">
        <v>103</v>
      </c>
      <c r="C229" s="215" t="s">
        <v>104</v>
      </c>
      <c r="D229" s="216">
        <f t="shared" si="10"/>
        <v>9122</v>
      </c>
      <c r="E229" s="216">
        <v>9122</v>
      </c>
      <c r="F229" s="217"/>
      <c r="G229" s="10"/>
    </row>
    <row r="230" spans="1:7" ht="15">
      <c r="A230" s="212"/>
      <c r="B230" s="214" t="s">
        <v>105</v>
      </c>
      <c r="C230" s="215" t="s">
        <v>106</v>
      </c>
      <c r="D230" s="216">
        <f t="shared" si="10"/>
        <v>0</v>
      </c>
      <c r="E230" s="216"/>
      <c r="F230" s="217"/>
      <c r="G230" s="10"/>
    </row>
    <row r="231" spans="1:7" ht="15">
      <c r="A231" s="212"/>
      <c r="B231" s="213" t="s">
        <v>107</v>
      </c>
      <c r="C231" s="209" t="s">
        <v>108</v>
      </c>
      <c r="D231" s="216">
        <f t="shared" si="10"/>
        <v>6500</v>
      </c>
      <c r="E231" s="210"/>
      <c r="F231" s="211">
        <v>6500</v>
      </c>
      <c r="G231" s="10"/>
    </row>
    <row r="232" spans="1:7" ht="15">
      <c r="A232" s="212"/>
      <c r="B232" s="213" t="s">
        <v>109</v>
      </c>
      <c r="C232" s="209" t="s">
        <v>110</v>
      </c>
      <c r="D232" s="216">
        <f t="shared" si="10"/>
        <v>0</v>
      </c>
      <c r="E232" s="210"/>
      <c r="F232" s="211"/>
      <c r="G232" s="10"/>
    </row>
    <row r="233" spans="1:7" ht="15">
      <c r="A233" s="212"/>
      <c r="B233" s="213" t="s">
        <v>111</v>
      </c>
      <c r="C233" s="209" t="s">
        <v>112</v>
      </c>
      <c r="D233" s="216">
        <f t="shared" si="10"/>
        <v>0</v>
      </c>
      <c r="E233" s="210"/>
      <c r="F233" s="211">
        <v>0</v>
      </c>
      <c r="G233" s="10"/>
    </row>
    <row r="234" spans="1:7" ht="15">
      <c r="A234" s="212"/>
      <c r="B234" s="213" t="s">
        <v>115</v>
      </c>
      <c r="C234" s="209" t="s">
        <v>116</v>
      </c>
      <c r="D234" s="216">
        <f t="shared" si="10"/>
        <v>0</v>
      </c>
      <c r="E234" s="210"/>
      <c r="F234" s="211">
        <v>0</v>
      </c>
      <c r="G234" s="10"/>
    </row>
    <row r="235" spans="1:7" ht="22.5">
      <c r="A235" s="212"/>
      <c r="B235" s="148" t="s">
        <v>121</v>
      </c>
      <c r="C235" s="149" t="s">
        <v>122</v>
      </c>
      <c r="D235" s="216">
        <f>E235+F235</f>
        <v>0</v>
      </c>
      <c r="E235" s="210">
        <v>0</v>
      </c>
      <c r="F235" s="211"/>
      <c r="G235" s="10"/>
    </row>
    <row r="236" spans="1:7" ht="15">
      <c r="A236" s="212"/>
      <c r="B236" s="214" t="s">
        <v>124</v>
      </c>
      <c r="C236" s="215" t="s">
        <v>125</v>
      </c>
      <c r="D236" s="216">
        <f>SUM(D227:D235)</f>
        <v>66310</v>
      </c>
      <c r="E236" s="216">
        <f>SUM(E227:E235)</f>
        <v>59810</v>
      </c>
      <c r="F236" s="217">
        <f>SUM(F227:F234)</f>
        <v>6500</v>
      </c>
      <c r="G236" s="10"/>
    </row>
    <row r="237" spans="1:7" ht="15">
      <c r="A237" s="212"/>
      <c r="B237" s="218"/>
      <c r="C237" s="215"/>
      <c r="D237" s="216"/>
      <c r="E237" s="216"/>
      <c r="F237" s="217"/>
      <c r="G237" s="10"/>
    </row>
    <row r="238" spans="1:7" ht="21">
      <c r="A238" s="219" t="s">
        <v>167</v>
      </c>
      <c r="B238" s="220" t="s">
        <v>168</v>
      </c>
      <c r="C238" s="221"/>
      <c r="D238" s="222"/>
      <c r="E238" s="222"/>
      <c r="F238" s="223"/>
      <c r="G238" s="10"/>
    </row>
    <row r="239" spans="1:7" ht="15">
      <c r="A239" s="224"/>
      <c r="B239" s="225"/>
      <c r="C239" s="221"/>
      <c r="D239" s="222"/>
      <c r="E239" s="222"/>
      <c r="F239" s="223"/>
      <c r="G239" s="10"/>
    </row>
    <row r="240" spans="1:7" ht="21">
      <c r="A240" s="224"/>
      <c r="B240" s="220" t="s">
        <v>100</v>
      </c>
      <c r="C240" s="226" t="s">
        <v>11</v>
      </c>
      <c r="D240" s="227">
        <f>E240+F240</f>
        <v>24000</v>
      </c>
      <c r="E240" s="227">
        <v>24000</v>
      </c>
      <c r="F240" s="228"/>
      <c r="G240" s="10"/>
    </row>
    <row r="241" spans="1:7" ht="21">
      <c r="A241" s="224"/>
      <c r="B241" s="220" t="s">
        <v>101</v>
      </c>
      <c r="C241" s="226" t="s">
        <v>102</v>
      </c>
      <c r="D241" s="227">
        <f aca="true" t="shared" si="11" ref="D241:D249">E241+F241</f>
        <v>200</v>
      </c>
      <c r="E241" s="227">
        <v>200</v>
      </c>
      <c r="F241" s="228"/>
      <c r="G241" s="10"/>
    </row>
    <row r="242" spans="1:7" ht="21">
      <c r="A242" s="224"/>
      <c r="B242" s="220" t="s">
        <v>151</v>
      </c>
      <c r="C242" s="226" t="s">
        <v>104</v>
      </c>
      <c r="D242" s="227">
        <f t="shared" si="11"/>
        <v>4400</v>
      </c>
      <c r="E242" s="227">
        <v>4400</v>
      </c>
      <c r="F242" s="228"/>
      <c r="G242" s="10"/>
    </row>
    <row r="243" spans="1:7" ht="15">
      <c r="A243" s="224"/>
      <c r="B243" s="220" t="s">
        <v>105</v>
      </c>
      <c r="C243" s="226" t="s">
        <v>106</v>
      </c>
      <c r="D243" s="227">
        <f t="shared" si="11"/>
        <v>0</v>
      </c>
      <c r="E243" s="227">
        <v>0</v>
      </c>
      <c r="F243" s="228"/>
      <c r="G243" s="10"/>
    </row>
    <row r="244" spans="1:8" ht="15">
      <c r="A244" s="224"/>
      <c r="B244" s="220" t="s">
        <v>128</v>
      </c>
      <c r="C244" s="221" t="s">
        <v>129</v>
      </c>
      <c r="D244" s="227">
        <f t="shared" si="11"/>
        <v>1000</v>
      </c>
      <c r="E244" s="229">
        <v>1000</v>
      </c>
      <c r="F244" s="230"/>
      <c r="G244" s="10"/>
      <c r="H244" s="3"/>
    </row>
    <row r="245" spans="1:7" ht="15">
      <c r="A245" s="224"/>
      <c r="B245" s="220" t="s">
        <v>109</v>
      </c>
      <c r="C245" s="221" t="s">
        <v>110</v>
      </c>
      <c r="D245" s="227">
        <f t="shared" si="11"/>
        <v>1000</v>
      </c>
      <c r="E245" s="229">
        <v>1000</v>
      </c>
      <c r="F245" s="230"/>
      <c r="G245" s="10"/>
    </row>
    <row r="246" spans="1:7" ht="15">
      <c r="A246" s="224"/>
      <c r="B246" s="220" t="s">
        <v>111</v>
      </c>
      <c r="C246" s="221" t="s">
        <v>112</v>
      </c>
      <c r="D246" s="227">
        <f t="shared" si="11"/>
        <v>1500</v>
      </c>
      <c r="E246" s="229">
        <v>1500</v>
      </c>
      <c r="F246" s="230"/>
      <c r="G246" s="10"/>
    </row>
    <row r="247" spans="1:7" ht="15">
      <c r="A247" s="224"/>
      <c r="B247" s="220" t="s">
        <v>113</v>
      </c>
      <c r="C247" s="221" t="s">
        <v>114</v>
      </c>
      <c r="D247" s="227">
        <f t="shared" si="11"/>
        <v>3450</v>
      </c>
      <c r="E247" s="229">
        <v>3450</v>
      </c>
      <c r="F247" s="230"/>
      <c r="G247" s="10"/>
    </row>
    <row r="248" spans="1:7" ht="15">
      <c r="A248" s="224"/>
      <c r="B248" s="220" t="s">
        <v>115</v>
      </c>
      <c r="C248" s="221" t="s">
        <v>116</v>
      </c>
      <c r="D248" s="227">
        <f t="shared" si="11"/>
        <v>500</v>
      </c>
      <c r="E248" s="229">
        <v>500</v>
      </c>
      <c r="F248" s="230"/>
      <c r="G248" s="10"/>
    </row>
    <row r="249" spans="1:7" ht="15">
      <c r="A249" s="224"/>
      <c r="B249" s="220" t="s">
        <v>119</v>
      </c>
      <c r="C249" s="221" t="s">
        <v>120</v>
      </c>
      <c r="D249" s="227">
        <f t="shared" si="11"/>
        <v>300</v>
      </c>
      <c r="E249" s="229">
        <v>300</v>
      </c>
      <c r="F249" s="230"/>
      <c r="G249" s="10"/>
    </row>
    <row r="250" spans="1:7" ht="15">
      <c r="A250" s="224"/>
      <c r="B250" s="220" t="s">
        <v>124</v>
      </c>
      <c r="C250" s="226" t="s">
        <v>125</v>
      </c>
      <c r="D250" s="227">
        <f>SUM(D240:D249)</f>
        <v>36350</v>
      </c>
      <c r="E250" s="227">
        <f>SUM(E240:E249)</f>
        <v>36350</v>
      </c>
      <c r="F250" s="228"/>
      <c r="G250" s="10"/>
    </row>
    <row r="251" spans="1:7" ht="15">
      <c r="A251" s="224"/>
      <c r="B251" s="220"/>
      <c r="C251" s="226"/>
      <c r="D251" s="227"/>
      <c r="E251" s="227"/>
      <c r="F251" s="228"/>
      <c r="G251" s="10"/>
    </row>
    <row r="252" spans="1:7" ht="15">
      <c r="A252" s="231"/>
      <c r="B252" s="233"/>
      <c r="C252" s="226"/>
      <c r="D252" s="227"/>
      <c r="E252" s="227"/>
      <c r="F252" s="228"/>
      <c r="G252" s="10"/>
    </row>
    <row r="253" spans="1:7" ht="15">
      <c r="A253" s="234">
        <v>5</v>
      </c>
      <c r="B253" s="220" t="s">
        <v>221</v>
      </c>
      <c r="C253" s="226"/>
      <c r="D253" s="227">
        <f>D268+D276+D278+D270</f>
        <v>94332</v>
      </c>
      <c r="E253" s="227">
        <f>E268+E276+E278</f>
        <v>-4668</v>
      </c>
      <c r="F253" s="228">
        <f>F268+F270</f>
        <v>99000</v>
      </c>
      <c r="G253" s="10"/>
    </row>
    <row r="254" spans="1:7" ht="15">
      <c r="A254" s="224"/>
      <c r="B254" s="220"/>
      <c r="C254" s="226"/>
      <c r="D254" s="227"/>
      <c r="E254" s="227"/>
      <c r="F254" s="228"/>
      <c r="G254" s="10"/>
    </row>
    <row r="255" spans="1:7" ht="15">
      <c r="A255" s="240" t="s">
        <v>169</v>
      </c>
      <c r="B255" s="241" t="s">
        <v>170</v>
      </c>
      <c r="C255" s="242"/>
      <c r="D255" s="237"/>
      <c r="E255" s="237"/>
      <c r="F255" s="238"/>
      <c r="G255" s="10"/>
    </row>
    <row r="256" spans="1:7" ht="15">
      <c r="A256" s="239"/>
      <c r="B256" s="243"/>
      <c r="C256" s="242"/>
      <c r="D256" s="237"/>
      <c r="E256" s="237"/>
      <c r="F256" s="238"/>
      <c r="G256" s="10"/>
    </row>
    <row r="257" spans="1:7" ht="21">
      <c r="A257" s="239"/>
      <c r="B257" s="235" t="s">
        <v>100</v>
      </c>
      <c r="C257" s="236" t="s">
        <v>11</v>
      </c>
      <c r="D257" s="244">
        <f>E257+F257</f>
        <v>32000</v>
      </c>
      <c r="E257" s="244"/>
      <c r="F257" s="245">
        <v>32000</v>
      </c>
      <c r="G257" s="10"/>
    </row>
    <row r="258" spans="1:7" ht="21">
      <c r="A258" s="239"/>
      <c r="B258" s="235" t="s">
        <v>101</v>
      </c>
      <c r="C258" s="236" t="s">
        <v>102</v>
      </c>
      <c r="D258" s="244">
        <f aca="true" t="shared" si="12" ref="D258:D267">E258+F258</f>
        <v>200</v>
      </c>
      <c r="E258" s="244"/>
      <c r="F258" s="245">
        <v>200</v>
      </c>
      <c r="G258" s="10"/>
    </row>
    <row r="259" spans="1:7" ht="21">
      <c r="A259" s="239"/>
      <c r="B259" s="246" t="s">
        <v>103</v>
      </c>
      <c r="C259" s="236" t="s">
        <v>104</v>
      </c>
      <c r="D259" s="244">
        <f t="shared" si="12"/>
        <v>6000</v>
      </c>
      <c r="E259" s="244"/>
      <c r="F259" s="245">
        <v>6000</v>
      </c>
      <c r="G259" s="10"/>
    </row>
    <row r="260" spans="1:7" ht="15">
      <c r="A260" s="239"/>
      <c r="B260" s="235" t="s">
        <v>105</v>
      </c>
      <c r="C260" s="236" t="s">
        <v>106</v>
      </c>
      <c r="D260" s="244">
        <f t="shared" si="12"/>
        <v>0</v>
      </c>
      <c r="E260" s="244"/>
      <c r="F260" s="245">
        <v>0</v>
      </c>
      <c r="G260" s="10"/>
    </row>
    <row r="261" spans="1:7" ht="15">
      <c r="A261" s="239"/>
      <c r="B261" s="243" t="s">
        <v>107</v>
      </c>
      <c r="C261" s="442" t="s">
        <v>108</v>
      </c>
      <c r="D261" s="443">
        <f t="shared" si="12"/>
        <v>52000</v>
      </c>
      <c r="E261" s="444"/>
      <c r="F261" s="445">
        <v>52000</v>
      </c>
      <c r="G261" s="10"/>
    </row>
    <row r="262" spans="1:7" ht="15">
      <c r="A262" s="239"/>
      <c r="B262" s="243" t="s">
        <v>111</v>
      </c>
      <c r="C262" s="242" t="s">
        <v>112</v>
      </c>
      <c r="D262" s="244">
        <f t="shared" si="12"/>
        <v>1500</v>
      </c>
      <c r="E262" s="237"/>
      <c r="F262" s="238">
        <v>1500</v>
      </c>
      <c r="G262" s="10"/>
    </row>
    <row r="263" spans="1:7" ht="15">
      <c r="A263" s="239"/>
      <c r="B263" s="243" t="s">
        <v>113</v>
      </c>
      <c r="C263" s="442" t="s">
        <v>114</v>
      </c>
      <c r="D263" s="443">
        <f t="shared" si="12"/>
        <v>5000</v>
      </c>
      <c r="E263" s="444"/>
      <c r="F263" s="445">
        <v>5000</v>
      </c>
      <c r="G263" s="10"/>
    </row>
    <row r="264" spans="1:7" ht="15">
      <c r="A264" s="239"/>
      <c r="B264" s="243" t="s">
        <v>115</v>
      </c>
      <c r="C264" s="242" t="s">
        <v>116</v>
      </c>
      <c r="D264" s="244">
        <f t="shared" si="12"/>
        <v>1500</v>
      </c>
      <c r="E264" s="237"/>
      <c r="F264" s="238">
        <v>1500</v>
      </c>
      <c r="G264" s="10"/>
    </row>
    <row r="265" spans="1:7" ht="15">
      <c r="A265" s="239"/>
      <c r="B265" s="225" t="s">
        <v>119</v>
      </c>
      <c r="C265" s="242" t="s">
        <v>120</v>
      </c>
      <c r="D265" s="244">
        <f t="shared" si="12"/>
        <v>0</v>
      </c>
      <c r="E265" s="237"/>
      <c r="F265" s="238">
        <v>0</v>
      </c>
      <c r="G265" s="10"/>
    </row>
    <row r="266" spans="1:7" ht="15">
      <c r="A266" s="239"/>
      <c r="B266" s="243" t="s">
        <v>133</v>
      </c>
      <c r="C266" s="242" t="s">
        <v>134</v>
      </c>
      <c r="D266" s="244">
        <f t="shared" si="12"/>
        <v>200</v>
      </c>
      <c r="E266" s="237"/>
      <c r="F266" s="238">
        <v>200</v>
      </c>
      <c r="G266" s="10"/>
    </row>
    <row r="267" spans="1:7" ht="33.75">
      <c r="A267" s="239"/>
      <c r="B267" s="108" t="s">
        <v>263</v>
      </c>
      <c r="C267" s="242" t="s">
        <v>264</v>
      </c>
      <c r="D267" s="244">
        <f t="shared" si="12"/>
        <v>100</v>
      </c>
      <c r="E267" s="237"/>
      <c r="F267" s="238">
        <v>100</v>
      </c>
      <c r="G267" s="10"/>
    </row>
    <row r="268" spans="1:7" ht="15">
      <c r="A268" s="239"/>
      <c r="B268" s="235" t="s">
        <v>124</v>
      </c>
      <c r="C268" s="236" t="s">
        <v>125</v>
      </c>
      <c r="D268" s="244">
        <f>SUM(D257:D267)</f>
        <v>98500</v>
      </c>
      <c r="E268" s="244"/>
      <c r="F268" s="245">
        <f>SUM(F257:F267)</f>
        <v>98500</v>
      </c>
      <c r="G268" s="10"/>
    </row>
    <row r="269" spans="1:7" ht="15">
      <c r="A269" s="240"/>
      <c r="B269" s="235"/>
      <c r="C269" s="236"/>
      <c r="D269" s="244"/>
      <c r="E269" s="244"/>
      <c r="F269" s="245"/>
      <c r="G269" s="10"/>
    </row>
    <row r="270" spans="1:7" ht="15">
      <c r="A270" s="240" t="s">
        <v>169</v>
      </c>
      <c r="B270" s="235" t="s">
        <v>286</v>
      </c>
      <c r="C270" s="242" t="s">
        <v>69</v>
      </c>
      <c r="D270" s="244">
        <f>E270+F270</f>
        <v>500</v>
      </c>
      <c r="E270" s="244"/>
      <c r="F270" s="245">
        <v>500</v>
      </c>
      <c r="G270" s="10"/>
    </row>
    <row r="271" spans="1:7" ht="15">
      <c r="A271" s="239"/>
      <c r="B271" s="235"/>
      <c r="C271" s="236"/>
      <c r="D271" s="244"/>
      <c r="E271" s="244"/>
      <c r="F271" s="245"/>
      <c r="G271" s="10"/>
    </row>
    <row r="272" spans="1:7" ht="15">
      <c r="A272" s="247" t="s">
        <v>171</v>
      </c>
      <c r="B272" s="248" t="s">
        <v>172</v>
      </c>
      <c r="C272" s="249"/>
      <c r="D272" s="250"/>
      <c r="E272" s="250"/>
      <c r="F272" s="251"/>
      <c r="G272" s="10"/>
    </row>
    <row r="273" spans="1:7" ht="15">
      <c r="A273" s="252"/>
      <c r="B273" s="253"/>
      <c r="C273" s="249"/>
      <c r="D273" s="250"/>
      <c r="E273" s="250"/>
      <c r="F273" s="251"/>
      <c r="G273" s="10"/>
    </row>
    <row r="274" spans="1:7" ht="21">
      <c r="A274" s="252"/>
      <c r="B274" s="248" t="s">
        <v>101</v>
      </c>
      <c r="C274" s="254" t="s">
        <v>102</v>
      </c>
      <c r="D274" s="255">
        <f>E274</f>
        <v>-3211</v>
      </c>
      <c r="E274" s="255">
        <v>-3211</v>
      </c>
      <c r="F274" s="256"/>
      <c r="G274" s="10"/>
    </row>
    <row r="275" spans="1:7" ht="21">
      <c r="A275" s="252"/>
      <c r="B275" s="257" t="s">
        <v>103</v>
      </c>
      <c r="C275" s="254" t="s">
        <v>104</v>
      </c>
      <c r="D275" s="255">
        <f>E275</f>
        <v>-497</v>
      </c>
      <c r="E275" s="255">
        <v>-497</v>
      </c>
      <c r="F275" s="256"/>
      <c r="G275" s="10"/>
    </row>
    <row r="276" spans="1:7" ht="15">
      <c r="A276" s="258"/>
      <c r="B276" s="259" t="s">
        <v>123</v>
      </c>
      <c r="C276" s="260"/>
      <c r="D276" s="255">
        <f>SUM(D274:D275)</f>
        <v>-3708</v>
      </c>
      <c r="E276" s="255">
        <f>SUM(E274:E275)</f>
        <v>-3708</v>
      </c>
      <c r="F276" s="256"/>
      <c r="G276" s="10"/>
    </row>
    <row r="277" spans="1:7" ht="15">
      <c r="A277" s="258"/>
      <c r="B277" s="259"/>
      <c r="C277" s="260"/>
      <c r="D277" s="255"/>
      <c r="E277" s="255"/>
      <c r="F277" s="256"/>
      <c r="G277" s="10"/>
    </row>
    <row r="278" spans="1:7" ht="15">
      <c r="A278" s="247" t="s">
        <v>287</v>
      </c>
      <c r="B278" s="259" t="s">
        <v>288</v>
      </c>
      <c r="C278" s="260" t="s">
        <v>289</v>
      </c>
      <c r="D278" s="255">
        <f>E278</f>
        <v>-960</v>
      </c>
      <c r="E278" s="255">
        <v>-960</v>
      </c>
      <c r="F278" s="256"/>
      <c r="G278" s="10"/>
    </row>
    <row r="279" spans="1:7" ht="15">
      <c r="A279" s="258"/>
      <c r="B279" s="259"/>
      <c r="C279" s="260"/>
      <c r="D279" s="255"/>
      <c r="E279" s="255"/>
      <c r="F279" s="256"/>
      <c r="G279" s="10"/>
    </row>
    <row r="280" spans="1:7" ht="15">
      <c r="A280" s="258"/>
      <c r="B280" s="259"/>
      <c r="C280" s="260"/>
      <c r="D280" s="255"/>
      <c r="E280" s="255"/>
      <c r="F280" s="256"/>
      <c r="G280" s="10"/>
    </row>
    <row r="281" spans="1:7" ht="15">
      <c r="A281" s="258"/>
      <c r="B281" s="259"/>
      <c r="C281" s="260"/>
      <c r="D281" s="255"/>
      <c r="E281" s="255"/>
      <c r="F281" s="256"/>
      <c r="G281" s="10"/>
    </row>
    <row r="282" spans="1:7" ht="21">
      <c r="A282" s="261">
        <v>6</v>
      </c>
      <c r="B282" s="262" t="s">
        <v>222</v>
      </c>
      <c r="C282" s="263"/>
      <c r="D282" s="264">
        <f>D298+D306+D320+D340+D348+D359+D364</f>
        <v>2901213</v>
      </c>
      <c r="E282" s="264"/>
      <c r="F282" s="265">
        <f>F298+F306+F320+F340+F348+F359+F364</f>
        <v>2901213</v>
      </c>
      <c r="G282" s="10"/>
    </row>
    <row r="283" spans="1:7" ht="15">
      <c r="A283" s="261"/>
      <c r="B283" s="262"/>
      <c r="C283" s="263"/>
      <c r="D283" s="266"/>
      <c r="E283" s="266"/>
      <c r="F283" s="267"/>
      <c r="G283" s="10"/>
    </row>
    <row r="284" spans="1:10" ht="21">
      <c r="A284" s="268" t="s">
        <v>173</v>
      </c>
      <c r="B284" s="262" t="s">
        <v>174</v>
      </c>
      <c r="C284" s="269"/>
      <c r="D284" s="266"/>
      <c r="E284" s="266"/>
      <c r="F284" s="267"/>
      <c r="G284" s="10"/>
      <c r="J284" s="3"/>
    </row>
    <row r="285" spans="1:7" ht="15">
      <c r="A285" s="268"/>
      <c r="B285" s="262"/>
      <c r="C285" s="269"/>
      <c r="D285" s="266"/>
      <c r="E285" s="266"/>
      <c r="F285" s="267"/>
      <c r="G285" s="10"/>
    </row>
    <row r="286" spans="1:7" ht="21">
      <c r="A286" s="270"/>
      <c r="B286" s="235" t="s">
        <v>101</v>
      </c>
      <c r="C286" s="236" t="s">
        <v>102</v>
      </c>
      <c r="D286" s="266">
        <f>F286</f>
        <v>0</v>
      </c>
      <c r="E286" s="266"/>
      <c r="F286" s="267">
        <v>0</v>
      </c>
      <c r="G286" s="10"/>
    </row>
    <row r="287" spans="1:7" ht="21">
      <c r="A287" s="270"/>
      <c r="B287" s="257" t="s">
        <v>103</v>
      </c>
      <c r="C287" s="254" t="s">
        <v>104</v>
      </c>
      <c r="D287" s="266">
        <f>F287</f>
        <v>0</v>
      </c>
      <c r="E287" s="266"/>
      <c r="F287" s="267">
        <v>0</v>
      </c>
      <c r="G287" s="10"/>
    </row>
    <row r="288" spans="1:7" ht="15">
      <c r="A288" s="270"/>
      <c r="B288" s="262" t="s">
        <v>105</v>
      </c>
      <c r="C288" s="263" t="s">
        <v>106</v>
      </c>
      <c r="D288" s="264"/>
      <c r="E288" s="264"/>
      <c r="F288" s="265"/>
      <c r="G288" s="10"/>
    </row>
    <row r="289" spans="1:7" ht="15">
      <c r="A289" s="270"/>
      <c r="B289" s="271" t="s">
        <v>111</v>
      </c>
      <c r="C289" s="269" t="s">
        <v>112</v>
      </c>
      <c r="D289" s="266">
        <f>F289</f>
        <v>3000</v>
      </c>
      <c r="E289" s="266"/>
      <c r="F289" s="267">
        <v>3000</v>
      </c>
      <c r="G289" s="10"/>
    </row>
    <row r="290" spans="1:7" ht="15">
      <c r="A290" s="270"/>
      <c r="B290" s="271" t="s">
        <v>115</v>
      </c>
      <c r="C290" s="269" t="s">
        <v>116</v>
      </c>
      <c r="D290" s="266">
        <f>F290</f>
        <v>12000</v>
      </c>
      <c r="E290" s="266"/>
      <c r="F290" s="267">
        <v>12000</v>
      </c>
      <c r="G290" s="10"/>
    </row>
    <row r="291" spans="1:7" ht="15">
      <c r="A291" s="270"/>
      <c r="B291" s="421" t="s">
        <v>117</v>
      </c>
      <c r="C291" s="455" t="s">
        <v>118</v>
      </c>
      <c r="D291" s="456">
        <f>E291+F291</f>
        <v>15000</v>
      </c>
      <c r="E291" s="456"/>
      <c r="F291" s="457">
        <v>15000</v>
      </c>
      <c r="G291" s="10"/>
    </row>
    <row r="292" spans="1:7" ht="15">
      <c r="A292" s="270"/>
      <c r="B292" s="421" t="s">
        <v>133</v>
      </c>
      <c r="C292" s="422" t="s">
        <v>134</v>
      </c>
      <c r="D292" s="266">
        <f>E292+F292</f>
        <v>5800</v>
      </c>
      <c r="E292" s="266"/>
      <c r="F292" s="267">
        <v>5800</v>
      </c>
      <c r="G292" s="10"/>
    </row>
    <row r="293" spans="1:7" ht="33.75">
      <c r="A293" s="270"/>
      <c r="B293" s="108" t="s">
        <v>263</v>
      </c>
      <c r="C293" s="107" t="s">
        <v>264</v>
      </c>
      <c r="D293" s="266">
        <f>E293+F293</f>
        <v>0</v>
      </c>
      <c r="E293" s="266"/>
      <c r="F293" s="267">
        <v>0</v>
      </c>
      <c r="G293" s="10"/>
    </row>
    <row r="294" spans="1:11" ht="15">
      <c r="A294" s="270"/>
      <c r="B294" s="262" t="s">
        <v>123</v>
      </c>
      <c r="C294" s="269"/>
      <c r="D294" s="264">
        <f>SUM(D286:D293)</f>
        <v>35800</v>
      </c>
      <c r="E294" s="264"/>
      <c r="F294" s="265">
        <f>SUM(F286:F293)</f>
        <v>35800</v>
      </c>
      <c r="G294" s="10"/>
      <c r="K294" s="3"/>
    </row>
    <row r="295" spans="1:7" ht="15">
      <c r="A295" s="270"/>
      <c r="B295" s="271" t="s">
        <v>142</v>
      </c>
      <c r="C295" s="263" t="s">
        <v>143</v>
      </c>
      <c r="D295" s="266">
        <f>F295</f>
        <v>300000</v>
      </c>
      <c r="E295" s="264"/>
      <c r="F295" s="265">
        <v>300000</v>
      </c>
      <c r="G295" s="10"/>
    </row>
    <row r="296" spans="1:7" ht="15">
      <c r="A296" s="270"/>
      <c r="B296" s="271" t="s">
        <v>144</v>
      </c>
      <c r="C296" s="263" t="s">
        <v>145</v>
      </c>
      <c r="D296" s="266">
        <f>F296</f>
        <v>727978</v>
      </c>
      <c r="E296" s="264"/>
      <c r="F296" s="265">
        <v>727978</v>
      </c>
      <c r="G296" s="10"/>
    </row>
    <row r="297" spans="1:7" ht="15">
      <c r="A297" s="270"/>
      <c r="B297" s="262" t="s">
        <v>146</v>
      </c>
      <c r="C297" s="269"/>
      <c r="D297" s="264">
        <f>SUM(D295:D296)</f>
        <v>1027978</v>
      </c>
      <c r="E297" s="264"/>
      <c r="F297" s="265">
        <f>SUM(F295:F296)</f>
        <v>1027978</v>
      </c>
      <c r="G297" s="10"/>
    </row>
    <row r="298" spans="1:7" ht="15">
      <c r="A298" s="270"/>
      <c r="B298" s="262" t="s">
        <v>124</v>
      </c>
      <c r="C298" s="263" t="s">
        <v>125</v>
      </c>
      <c r="D298" s="264">
        <f>D294+D297</f>
        <v>1063778</v>
      </c>
      <c r="E298" s="264"/>
      <c r="F298" s="265">
        <f>F294+F297</f>
        <v>1063778</v>
      </c>
      <c r="G298" s="10"/>
    </row>
    <row r="299" spans="1:7" ht="15">
      <c r="A299" s="270"/>
      <c r="B299" s="262"/>
      <c r="C299" s="263"/>
      <c r="D299" s="264"/>
      <c r="E299" s="264"/>
      <c r="F299" s="265"/>
      <c r="G299" s="10"/>
    </row>
    <row r="300" spans="1:7" ht="21">
      <c r="A300" s="268" t="s">
        <v>175</v>
      </c>
      <c r="B300" s="262" t="s">
        <v>176</v>
      </c>
      <c r="C300" s="269"/>
      <c r="D300" s="266"/>
      <c r="E300" s="266"/>
      <c r="F300" s="267"/>
      <c r="G300" s="10"/>
    </row>
    <row r="301" spans="1:7" ht="15">
      <c r="A301" s="270"/>
      <c r="B301" s="262" t="s">
        <v>105</v>
      </c>
      <c r="C301" s="263" t="s">
        <v>106</v>
      </c>
      <c r="D301" s="264"/>
      <c r="E301" s="264"/>
      <c r="F301" s="265"/>
      <c r="G301" s="10"/>
    </row>
    <row r="302" spans="1:7" ht="15">
      <c r="A302" s="270"/>
      <c r="B302" s="271" t="s">
        <v>111</v>
      </c>
      <c r="C302" s="269" t="s">
        <v>112</v>
      </c>
      <c r="D302" s="266">
        <f>E302+F302</f>
        <v>7000</v>
      </c>
      <c r="E302" s="266"/>
      <c r="F302" s="267">
        <v>7000</v>
      </c>
      <c r="G302" s="10"/>
    </row>
    <row r="303" spans="1:7" ht="15">
      <c r="A303" s="270"/>
      <c r="B303" s="271" t="s">
        <v>113</v>
      </c>
      <c r="C303" s="269" t="s">
        <v>114</v>
      </c>
      <c r="D303" s="266">
        <f>E303+F303</f>
        <v>110000</v>
      </c>
      <c r="E303" s="266"/>
      <c r="F303" s="267">
        <v>110000</v>
      </c>
      <c r="G303" s="10"/>
    </row>
    <row r="304" spans="1:7" ht="15">
      <c r="A304" s="270"/>
      <c r="B304" s="271" t="s">
        <v>115</v>
      </c>
      <c r="C304" s="269" t="s">
        <v>116</v>
      </c>
      <c r="D304" s="266">
        <f>E304+F304</f>
        <v>10000</v>
      </c>
      <c r="E304" s="266"/>
      <c r="F304" s="267">
        <v>10000</v>
      </c>
      <c r="G304" s="10"/>
    </row>
    <row r="305" spans="1:7" ht="15">
      <c r="A305" s="270"/>
      <c r="B305" s="421" t="s">
        <v>117</v>
      </c>
      <c r="C305" s="455" t="s">
        <v>118</v>
      </c>
      <c r="D305" s="456">
        <f>E305+F305</f>
        <v>15000</v>
      </c>
      <c r="E305" s="456"/>
      <c r="F305" s="457">
        <v>15000</v>
      </c>
      <c r="G305" s="10"/>
    </row>
    <row r="306" spans="1:7" ht="15">
      <c r="A306" s="270"/>
      <c r="B306" s="262" t="s">
        <v>124</v>
      </c>
      <c r="C306" s="263" t="s">
        <v>125</v>
      </c>
      <c r="D306" s="264">
        <f>SUM(D302:D305)</f>
        <v>142000</v>
      </c>
      <c r="E306" s="264"/>
      <c r="F306" s="265">
        <f>SUM(F302:F305)</f>
        <v>142000</v>
      </c>
      <c r="G306" s="10"/>
    </row>
    <row r="307" spans="1:7" ht="15">
      <c r="A307" s="270"/>
      <c r="B307" s="262"/>
      <c r="C307" s="263"/>
      <c r="D307" s="264"/>
      <c r="E307" s="264"/>
      <c r="F307" s="265"/>
      <c r="G307" s="10"/>
    </row>
    <row r="308" spans="1:7" ht="21">
      <c r="A308" s="272" t="s">
        <v>177</v>
      </c>
      <c r="B308" s="273" t="s">
        <v>178</v>
      </c>
      <c r="C308" s="274"/>
      <c r="D308" s="275"/>
      <c r="E308" s="275"/>
      <c r="F308" s="276"/>
      <c r="G308" s="10"/>
    </row>
    <row r="309" spans="1:7" ht="15">
      <c r="A309" s="277"/>
      <c r="B309" s="171"/>
      <c r="C309" s="274"/>
      <c r="D309" s="275"/>
      <c r="E309" s="275"/>
      <c r="F309" s="276"/>
      <c r="G309" s="10"/>
    </row>
    <row r="310" spans="1:7" ht="15">
      <c r="A310" s="277"/>
      <c r="B310" s="273" t="s">
        <v>105</v>
      </c>
      <c r="C310" s="172" t="s">
        <v>106</v>
      </c>
      <c r="D310" s="278"/>
      <c r="E310" s="278"/>
      <c r="F310" s="279"/>
      <c r="G310" s="10"/>
    </row>
    <row r="311" spans="1:7" ht="15">
      <c r="A311" s="277"/>
      <c r="B311" s="171" t="s">
        <v>111</v>
      </c>
      <c r="C311" s="274" t="s">
        <v>112</v>
      </c>
      <c r="D311" s="275">
        <f>E311+F311</f>
        <v>3000</v>
      </c>
      <c r="E311" s="275"/>
      <c r="F311" s="276">
        <v>3000</v>
      </c>
      <c r="G311" s="10"/>
    </row>
    <row r="312" spans="1:7" ht="15">
      <c r="A312" s="277"/>
      <c r="B312" s="171" t="s">
        <v>115</v>
      </c>
      <c r="C312" s="274" t="s">
        <v>116</v>
      </c>
      <c r="D312" s="275">
        <f>E312+F312</f>
        <v>15000</v>
      </c>
      <c r="E312" s="275"/>
      <c r="F312" s="276">
        <v>15000</v>
      </c>
      <c r="G312" s="10"/>
    </row>
    <row r="313" spans="1:7" ht="15">
      <c r="A313" s="277"/>
      <c r="B313" s="421" t="s">
        <v>117</v>
      </c>
      <c r="C313" s="455" t="s">
        <v>118</v>
      </c>
      <c r="D313" s="458">
        <f>E313+F313</f>
        <v>95446</v>
      </c>
      <c r="E313" s="458"/>
      <c r="F313" s="459">
        <v>95446</v>
      </c>
      <c r="G313" s="10"/>
    </row>
    <row r="314" spans="1:7" ht="15">
      <c r="A314" s="277"/>
      <c r="B314" s="421" t="s">
        <v>133</v>
      </c>
      <c r="C314" s="422" t="s">
        <v>134</v>
      </c>
      <c r="D314" s="275">
        <f>E314+F314</f>
        <v>2400</v>
      </c>
      <c r="E314" s="275"/>
      <c r="F314" s="276">
        <v>2400</v>
      </c>
      <c r="G314" s="10"/>
    </row>
    <row r="315" spans="1:7" ht="15">
      <c r="A315" s="277"/>
      <c r="B315" s="273" t="s">
        <v>123</v>
      </c>
      <c r="C315" s="274"/>
      <c r="D315" s="278">
        <f>SUM(D311:D314)</f>
        <v>115846</v>
      </c>
      <c r="E315" s="278"/>
      <c r="F315" s="279">
        <f>SUM(F310:F314)</f>
        <v>115846</v>
      </c>
      <c r="G315" s="10"/>
    </row>
    <row r="316" spans="1:7" ht="15">
      <c r="A316" s="277"/>
      <c r="B316" s="171" t="s">
        <v>142</v>
      </c>
      <c r="C316" s="172" t="s">
        <v>143</v>
      </c>
      <c r="D316" s="275">
        <f>E316+F316</f>
        <v>70000</v>
      </c>
      <c r="E316" s="275"/>
      <c r="F316" s="276">
        <v>70000</v>
      </c>
      <c r="G316" s="10"/>
    </row>
    <row r="317" spans="1:7" ht="15">
      <c r="A317" s="277"/>
      <c r="B317" s="171" t="s">
        <v>144</v>
      </c>
      <c r="C317" s="172" t="s">
        <v>145</v>
      </c>
      <c r="D317" s="275">
        <f>E317+F317</f>
        <v>159294</v>
      </c>
      <c r="E317" s="275"/>
      <c r="F317" s="276">
        <v>159294</v>
      </c>
      <c r="G317" s="10"/>
    </row>
    <row r="318" spans="1:7" ht="15">
      <c r="A318" s="277"/>
      <c r="B318" s="171" t="s">
        <v>268</v>
      </c>
      <c r="C318" s="172" t="s">
        <v>243</v>
      </c>
      <c r="D318" s="275">
        <f>E318+F318</f>
        <v>0</v>
      </c>
      <c r="E318" s="275"/>
      <c r="F318" s="276"/>
      <c r="G318" s="10"/>
    </row>
    <row r="319" spans="1:7" ht="15">
      <c r="A319" s="277"/>
      <c r="B319" s="273" t="s">
        <v>146</v>
      </c>
      <c r="C319" s="274"/>
      <c r="D319" s="278">
        <f>SUM(D316:D318)</f>
        <v>229294</v>
      </c>
      <c r="E319" s="278"/>
      <c r="F319" s="279">
        <f>SUM(F316:F318)</f>
        <v>229294</v>
      </c>
      <c r="G319" s="10"/>
    </row>
    <row r="320" spans="1:7" ht="15">
      <c r="A320" s="277"/>
      <c r="B320" s="273" t="s">
        <v>124</v>
      </c>
      <c r="C320" s="172" t="s">
        <v>125</v>
      </c>
      <c r="D320" s="278">
        <f>D315+D319</f>
        <v>345140</v>
      </c>
      <c r="E320" s="278"/>
      <c r="F320" s="279">
        <f>F315+F319</f>
        <v>345140</v>
      </c>
      <c r="G320" s="10"/>
    </row>
    <row r="321" spans="1:7" ht="15">
      <c r="A321" s="277"/>
      <c r="B321" s="273"/>
      <c r="C321" s="172"/>
      <c r="D321" s="278"/>
      <c r="E321" s="278"/>
      <c r="F321" s="279"/>
      <c r="G321" s="10"/>
    </row>
    <row r="322" spans="1:7" ht="42">
      <c r="A322" s="280" t="s">
        <v>179</v>
      </c>
      <c r="B322" s="281" t="s">
        <v>180</v>
      </c>
      <c r="C322" s="282"/>
      <c r="D322" s="283"/>
      <c r="E322" s="283"/>
      <c r="F322" s="284"/>
      <c r="G322" s="10"/>
    </row>
    <row r="323" spans="1:7" ht="15">
      <c r="A323" s="285"/>
      <c r="B323" s="286"/>
      <c r="C323" s="282"/>
      <c r="D323" s="283"/>
      <c r="E323" s="283"/>
      <c r="F323" s="284"/>
      <c r="G323" s="10"/>
    </row>
    <row r="324" spans="1:7" ht="21">
      <c r="A324" s="285"/>
      <c r="B324" s="281" t="s">
        <v>100</v>
      </c>
      <c r="C324" s="287" t="s">
        <v>11</v>
      </c>
      <c r="D324" s="288">
        <f>E324+F324</f>
        <v>262500</v>
      </c>
      <c r="E324" s="288"/>
      <c r="F324" s="289">
        <v>262500</v>
      </c>
      <c r="G324" s="10"/>
    </row>
    <row r="325" spans="1:7" ht="21">
      <c r="A325" s="285"/>
      <c r="B325" s="281" t="s">
        <v>101</v>
      </c>
      <c r="C325" s="287" t="s">
        <v>102</v>
      </c>
      <c r="D325" s="288">
        <f aca="true" t="shared" si="13" ref="D325:D335">E325+F325</f>
        <v>7130</v>
      </c>
      <c r="E325" s="288"/>
      <c r="F325" s="289">
        <v>7130</v>
      </c>
      <c r="G325" s="10"/>
    </row>
    <row r="326" spans="1:7" ht="21">
      <c r="A326" s="285"/>
      <c r="B326" s="290" t="s">
        <v>103</v>
      </c>
      <c r="C326" s="287" t="s">
        <v>104</v>
      </c>
      <c r="D326" s="288">
        <f t="shared" si="13"/>
        <v>50000</v>
      </c>
      <c r="E326" s="288"/>
      <c r="F326" s="289">
        <v>50000</v>
      </c>
      <c r="G326" s="10"/>
    </row>
    <row r="327" spans="1:7" ht="15">
      <c r="A327" s="285"/>
      <c r="B327" s="281" t="s">
        <v>105</v>
      </c>
      <c r="C327" s="287" t="s">
        <v>106</v>
      </c>
      <c r="D327" s="288">
        <f t="shared" si="13"/>
        <v>0</v>
      </c>
      <c r="E327" s="288"/>
      <c r="F327" s="289">
        <v>0</v>
      </c>
      <c r="G327" s="10"/>
    </row>
    <row r="328" spans="1:7" ht="15">
      <c r="A328" s="285"/>
      <c r="B328" s="286" t="s">
        <v>109</v>
      </c>
      <c r="C328" s="282" t="s">
        <v>110</v>
      </c>
      <c r="D328" s="288">
        <f t="shared" si="13"/>
        <v>1500</v>
      </c>
      <c r="E328" s="283"/>
      <c r="F328" s="284">
        <v>1500</v>
      </c>
      <c r="G328" s="10"/>
    </row>
    <row r="329" spans="1:7" ht="15">
      <c r="A329" s="285"/>
      <c r="B329" s="286" t="s">
        <v>111</v>
      </c>
      <c r="C329" s="282" t="s">
        <v>112</v>
      </c>
      <c r="D329" s="288">
        <f t="shared" si="13"/>
        <v>75000</v>
      </c>
      <c r="E329" s="283"/>
      <c r="F329" s="284">
        <v>75000</v>
      </c>
      <c r="G329" s="10"/>
    </row>
    <row r="330" spans="1:7" ht="15">
      <c r="A330" s="285"/>
      <c r="B330" s="286" t="s">
        <v>113</v>
      </c>
      <c r="C330" s="282" t="s">
        <v>114</v>
      </c>
      <c r="D330" s="288">
        <f t="shared" si="13"/>
        <v>107000</v>
      </c>
      <c r="E330" s="283"/>
      <c r="F330" s="284">
        <v>107000</v>
      </c>
      <c r="G330" s="10"/>
    </row>
    <row r="331" spans="1:7" ht="15">
      <c r="A331" s="285"/>
      <c r="B331" s="286" t="s">
        <v>115</v>
      </c>
      <c r="C331" s="282" t="s">
        <v>116</v>
      </c>
      <c r="D331" s="288">
        <f t="shared" si="13"/>
        <v>90000</v>
      </c>
      <c r="E331" s="283"/>
      <c r="F331" s="284">
        <v>90000</v>
      </c>
      <c r="G331" s="10"/>
    </row>
    <row r="332" spans="1:7" ht="15">
      <c r="A332" s="285"/>
      <c r="B332" s="421" t="s">
        <v>117</v>
      </c>
      <c r="C332" s="455" t="s">
        <v>118</v>
      </c>
      <c r="D332" s="458">
        <f>E332+F332</f>
        <v>40000</v>
      </c>
      <c r="E332" s="458"/>
      <c r="F332" s="459">
        <v>40000</v>
      </c>
      <c r="G332" s="10"/>
    </row>
    <row r="333" spans="1:7" ht="22.5">
      <c r="A333" s="285"/>
      <c r="B333" s="286" t="s">
        <v>132</v>
      </c>
      <c r="C333" s="282" t="s">
        <v>264</v>
      </c>
      <c r="D333" s="288">
        <f t="shared" si="13"/>
        <v>2100</v>
      </c>
      <c r="E333" s="283"/>
      <c r="F333" s="284">
        <v>2100</v>
      </c>
      <c r="G333" s="10"/>
    </row>
    <row r="334" spans="1:7" ht="15">
      <c r="A334" s="285"/>
      <c r="B334" s="286" t="s">
        <v>119</v>
      </c>
      <c r="C334" s="282" t="s">
        <v>120</v>
      </c>
      <c r="D334" s="288">
        <f t="shared" si="13"/>
        <v>300</v>
      </c>
      <c r="E334" s="283"/>
      <c r="F334" s="284">
        <v>300</v>
      </c>
      <c r="G334" s="10"/>
    </row>
    <row r="335" spans="1:7" ht="15">
      <c r="A335" s="285"/>
      <c r="B335" s="286" t="s">
        <v>133</v>
      </c>
      <c r="C335" s="282" t="s">
        <v>134</v>
      </c>
      <c r="D335" s="288">
        <f t="shared" si="13"/>
        <v>3800</v>
      </c>
      <c r="E335" s="283"/>
      <c r="F335" s="284">
        <v>3800</v>
      </c>
      <c r="G335" s="10"/>
    </row>
    <row r="336" spans="1:7" ht="15">
      <c r="A336" s="285"/>
      <c r="B336" s="281" t="s">
        <v>123</v>
      </c>
      <c r="C336" s="282"/>
      <c r="D336" s="288">
        <f>SUM(D324:D335)</f>
        <v>639330</v>
      </c>
      <c r="E336" s="288"/>
      <c r="F336" s="289">
        <f>SUM(F324:F335)</f>
        <v>639330</v>
      </c>
      <c r="G336" s="10"/>
    </row>
    <row r="337" spans="1:7" ht="15">
      <c r="A337" s="285"/>
      <c r="B337" s="424" t="s">
        <v>142</v>
      </c>
      <c r="C337" s="425" t="s">
        <v>143</v>
      </c>
      <c r="D337" s="283">
        <f>F337</f>
        <v>35472</v>
      </c>
      <c r="E337" s="288"/>
      <c r="F337" s="284">
        <v>35472</v>
      </c>
      <c r="G337" s="10"/>
    </row>
    <row r="338" spans="1:7" ht="15">
      <c r="A338" s="285"/>
      <c r="B338" s="286" t="s">
        <v>144</v>
      </c>
      <c r="C338" s="287" t="s">
        <v>145</v>
      </c>
      <c r="D338" s="283">
        <f>F338</f>
        <v>31500</v>
      </c>
      <c r="E338" s="288"/>
      <c r="F338" s="284">
        <v>31500</v>
      </c>
      <c r="G338" s="10"/>
    </row>
    <row r="339" spans="1:7" ht="15">
      <c r="A339" s="285"/>
      <c r="B339" s="281" t="s">
        <v>146</v>
      </c>
      <c r="C339" s="282"/>
      <c r="D339" s="288">
        <f>D337+D338</f>
        <v>66972</v>
      </c>
      <c r="E339" s="288"/>
      <c r="F339" s="289">
        <f>F337+F338</f>
        <v>66972</v>
      </c>
      <c r="G339" s="10"/>
    </row>
    <row r="340" spans="1:7" ht="15">
      <c r="A340" s="285"/>
      <c r="B340" s="281" t="s">
        <v>124</v>
      </c>
      <c r="C340" s="287" t="s">
        <v>125</v>
      </c>
      <c r="D340" s="288">
        <f>D336+D339</f>
        <v>706302</v>
      </c>
      <c r="E340" s="288"/>
      <c r="F340" s="289">
        <f>F336+F339</f>
        <v>706302</v>
      </c>
      <c r="G340" s="10"/>
    </row>
    <row r="341" spans="1:7" ht="15">
      <c r="A341" s="291"/>
      <c r="B341" s="292"/>
      <c r="C341" s="293"/>
      <c r="D341" s="294"/>
      <c r="E341" s="294"/>
      <c r="F341" s="295"/>
      <c r="G341" s="10"/>
    </row>
    <row r="342" spans="1:7" ht="15">
      <c r="A342" s="296" t="s">
        <v>181</v>
      </c>
      <c r="B342" s="297" t="s">
        <v>182</v>
      </c>
      <c r="C342" s="293"/>
      <c r="D342" s="294"/>
      <c r="E342" s="294"/>
      <c r="F342" s="295"/>
      <c r="G342" s="10"/>
    </row>
    <row r="343" spans="1:7" ht="15">
      <c r="A343" s="291"/>
      <c r="B343" s="292"/>
      <c r="C343" s="293"/>
      <c r="D343" s="294"/>
      <c r="E343" s="294"/>
      <c r="F343" s="295"/>
      <c r="G343" s="10"/>
    </row>
    <row r="344" spans="1:7" ht="15">
      <c r="A344" s="291"/>
      <c r="B344" s="297" t="s">
        <v>105</v>
      </c>
      <c r="C344" s="298" t="s">
        <v>106</v>
      </c>
      <c r="D344" s="299"/>
      <c r="E344" s="299"/>
      <c r="F344" s="300"/>
      <c r="G344" s="10"/>
    </row>
    <row r="345" spans="1:7" ht="15">
      <c r="A345" s="291"/>
      <c r="B345" s="292" t="s">
        <v>111</v>
      </c>
      <c r="C345" s="293" t="s">
        <v>112</v>
      </c>
      <c r="D345" s="294">
        <f>E345+F345</f>
        <v>0</v>
      </c>
      <c r="E345" s="294"/>
      <c r="F345" s="295">
        <v>0</v>
      </c>
      <c r="G345" s="10"/>
    </row>
    <row r="346" spans="1:7" ht="15">
      <c r="A346" s="291"/>
      <c r="B346" s="292" t="s">
        <v>115</v>
      </c>
      <c r="C346" s="293" t="s">
        <v>116</v>
      </c>
      <c r="D346" s="294">
        <f>F346</f>
        <v>3000</v>
      </c>
      <c r="E346" s="294"/>
      <c r="F346" s="295">
        <v>3000</v>
      </c>
      <c r="G346" s="10"/>
    </row>
    <row r="347" spans="1:7" ht="15">
      <c r="A347" s="291"/>
      <c r="B347" s="306" t="s">
        <v>144</v>
      </c>
      <c r="C347" s="307" t="s">
        <v>145</v>
      </c>
      <c r="D347" s="294">
        <f>E347+F347</f>
        <v>15000</v>
      </c>
      <c r="E347" s="299"/>
      <c r="F347" s="300">
        <v>15000</v>
      </c>
      <c r="G347" s="10"/>
    </row>
    <row r="348" spans="1:7" ht="15">
      <c r="A348" s="291"/>
      <c r="B348" s="297" t="s">
        <v>124</v>
      </c>
      <c r="C348" s="298" t="s">
        <v>125</v>
      </c>
      <c r="D348" s="299">
        <f>SUM(D346:D347)</f>
        <v>18000</v>
      </c>
      <c r="E348" s="299"/>
      <c r="F348" s="300">
        <f>SUM(F346:F347)</f>
        <v>18000</v>
      </c>
      <c r="G348" s="10"/>
    </row>
    <row r="349" spans="1:7" ht="15">
      <c r="A349" s="291"/>
      <c r="B349" s="306"/>
      <c r="C349" s="307"/>
      <c r="D349" s="294"/>
      <c r="E349" s="299"/>
      <c r="F349" s="300"/>
      <c r="G349" s="10"/>
    </row>
    <row r="350" spans="1:7" ht="15">
      <c r="A350" s="296" t="s">
        <v>183</v>
      </c>
      <c r="B350" s="297" t="s">
        <v>184</v>
      </c>
      <c r="C350" s="293"/>
      <c r="D350" s="294"/>
      <c r="E350" s="294"/>
      <c r="F350" s="295"/>
      <c r="G350" s="10"/>
    </row>
    <row r="351" spans="1:7" ht="15">
      <c r="A351" s="291"/>
      <c r="B351" s="292"/>
      <c r="C351" s="293"/>
      <c r="D351" s="294"/>
      <c r="E351" s="294"/>
      <c r="F351" s="295"/>
      <c r="G351" s="10"/>
    </row>
    <row r="352" spans="1:7" ht="21">
      <c r="A352" s="291"/>
      <c r="B352" s="297" t="s">
        <v>100</v>
      </c>
      <c r="C352" s="298" t="s">
        <v>11</v>
      </c>
      <c r="D352" s="299">
        <f aca="true" t="shared" si="14" ref="D352:D358">E352+F352</f>
        <v>5300</v>
      </c>
      <c r="E352" s="299"/>
      <c r="F352" s="295">
        <v>5300</v>
      </c>
      <c r="G352" s="10"/>
    </row>
    <row r="353" spans="1:7" ht="21">
      <c r="A353" s="291"/>
      <c r="B353" s="297" t="s">
        <v>101</v>
      </c>
      <c r="C353" s="298" t="s">
        <v>102</v>
      </c>
      <c r="D353" s="299">
        <f t="shared" si="14"/>
        <v>140</v>
      </c>
      <c r="E353" s="299"/>
      <c r="F353" s="295">
        <v>140</v>
      </c>
      <c r="G353" s="10"/>
    </row>
    <row r="354" spans="1:7" ht="21">
      <c r="A354" s="291"/>
      <c r="B354" s="301" t="s">
        <v>103</v>
      </c>
      <c r="C354" s="298" t="s">
        <v>104</v>
      </c>
      <c r="D354" s="299">
        <f t="shared" si="14"/>
        <v>970</v>
      </c>
      <c r="E354" s="299"/>
      <c r="F354" s="295">
        <v>970</v>
      </c>
      <c r="G354" s="10"/>
    </row>
    <row r="355" spans="1:7" ht="15">
      <c r="A355" s="291"/>
      <c r="B355" s="297" t="s">
        <v>105</v>
      </c>
      <c r="C355" s="298" t="s">
        <v>106</v>
      </c>
      <c r="D355" s="299">
        <f t="shared" si="14"/>
        <v>0</v>
      </c>
      <c r="E355" s="299"/>
      <c r="F355" s="295">
        <v>0</v>
      </c>
      <c r="G355" s="10"/>
    </row>
    <row r="356" spans="1:7" ht="15">
      <c r="A356" s="291"/>
      <c r="B356" s="292" t="s">
        <v>111</v>
      </c>
      <c r="C356" s="293" t="s">
        <v>112</v>
      </c>
      <c r="D356" s="299">
        <f>E356+F356</f>
        <v>20000</v>
      </c>
      <c r="E356" s="299"/>
      <c r="F356" s="295">
        <v>20000</v>
      </c>
      <c r="G356" s="10"/>
    </row>
    <row r="357" spans="1:7" ht="15">
      <c r="A357" s="291"/>
      <c r="B357" s="292" t="s">
        <v>115</v>
      </c>
      <c r="C357" s="293" t="s">
        <v>116</v>
      </c>
      <c r="D357" s="299">
        <f t="shared" si="14"/>
        <v>599583</v>
      </c>
      <c r="E357" s="294"/>
      <c r="F357" s="295">
        <v>599583</v>
      </c>
      <c r="G357" s="10"/>
    </row>
    <row r="358" spans="1:7" ht="22.5">
      <c r="A358" s="291"/>
      <c r="B358" s="286" t="s">
        <v>132</v>
      </c>
      <c r="C358" s="282" t="s">
        <v>264</v>
      </c>
      <c r="D358" s="299">
        <f t="shared" si="14"/>
        <v>0</v>
      </c>
      <c r="E358" s="294"/>
      <c r="F358" s="295"/>
      <c r="G358" s="10"/>
    </row>
    <row r="359" spans="1:7" ht="15">
      <c r="A359" s="291"/>
      <c r="B359" s="297" t="s">
        <v>124</v>
      </c>
      <c r="C359" s="298" t="s">
        <v>125</v>
      </c>
      <c r="D359" s="299">
        <f>SUM(D352:D358)</f>
        <v>625993</v>
      </c>
      <c r="E359" s="299"/>
      <c r="F359" s="300">
        <f>SUM(F352:F358)</f>
        <v>625993</v>
      </c>
      <c r="G359" s="10"/>
    </row>
    <row r="360" spans="1:7" ht="15">
      <c r="A360" s="291"/>
      <c r="B360" s="292"/>
      <c r="C360" s="293"/>
      <c r="D360" s="294"/>
      <c r="E360" s="294"/>
      <c r="F360" s="295"/>
      <c r="G360" s="10"/>
    </row>
    <row r="361" spans="1:7" ht="21">
      <c r="A361" s="302" t="s">
        <v>185</v>
      </c>
      <c r="B361" s="303" t="s">
        <v>186</v>
      </c>
      <c r="C361" s="304"/>
      <c r="D361" s="294"/>
      <c r="E361" s="294"/>
      <c r="F361" s="295"/>
      <c r="G361" s="10"/>
    </row>
    <row r="362" spans="1:7" ht="15">
      <c r="A362" s="305"/>
      <c r="B362" s="306" t="s">
        <v>144</v>
      </c>
      <c r="C362" s="307" t="s">
        <v>145</v>
      </c>
      <c r="D362" s="294">
        <f>E362+F362</f>
        <v>0</v>
      </c>
      <c r="E362" s="294"/>
      <c r="F362" s="295">
        <v>0</v>
      </c>
      <c r="G362" s="10"/>
    </row>
    <row r="363" spans="1:7" ht="15">
      <c r="A363" s="305"/>
      <c r="B363" s="303" t="s">
        <v>146</v>
      </c>
      <c r="C363" s="304"/>
      <c r="D363" s="299">
        <f>SUM(D362)</f>
        <v>0</v>
      </c>
      <c r="E363" s="299"/>
      <c r="F363" s="300">
        <f>SUM(F362)</f>
        <v>0</v>
      </c>
      <c r="G363" s="10"/>
    </row>
    <row r="364" spans="1:7" ht="15">
      <c r="A364" s="305"/>
      <c r="B364" s="303" t="s">
        <v>124</v>
      </c>
      <c r="C364" s="307" t="s">
        <v>125</v>
      </c>
      <c r="D364" s="299">
        <f>D363</f>
        <v>0</v>
      </c>
      <c r="E364" s="299"/>
      <c r="F364" s="300">
        <f>F363</f>
        <v>0</v>
      </c>
      <c r="G364" s="10"/>
    </row>
    <row r="365" spans="1:7" ht="15">
      <c r="A365" s="305"/>
      <c r="B365" s="303"/>
      <c r="C365" s="307"/>
      <c r="D365" s="299"/>
      <c r="E365" s="299"/>
      <c r="F365" s="300"/>
      <c r="G365" s="10"/>
    </row>
    <row r="366" spans="1:8" ht="21">
      <c r="A366" s="308">
        <v>7</v>
      </c>
      <c r="B366" s="309" t="s">
        <v>223</v>
      </c>
      <c r="C366" s="307"/>
      <c r="D366" s="299">
        <f>D379+D385+D396+D410</f>
        <v>417484</v>
      </c>
      <c r="E366" s="299">
        <f>E379+E385</f>
        <v>50018</v>
      </c>
      <c r="F366" s="300">
        <f>F379+F385+F396+F410</f>
        <v>360466</v>
      </c>
      <c r="G366" s="310">
        <f>G385</f>
        <v>7000</v>
      </c>
      <c r="H366" s="3"/>
    </row>
    <row r="367" spans="1:7" ht="15">
      <c r="A367" s="308"/>
      <c r="B367" s="309"/>
      <c r="C367" s="307"/>
      <c r="D367" s="299"/>
      <c r="E367" s="299"/>
      <c r="F367" s="300"/>
      <c r="G367" s="10"/>
    </row>
    <row r="368" spans="1:7" ht="21">
      <c r="A368" s="311" t="s">
        <v>187</v>
      </c>
      <c r="B368" s="312" t="s">
        <v>188</v>
      </c>
      <c r="C368" s="313"/>
      <c r="D368" s="314"/>
      <c r="E368" s="314"/>
      <c r="F368" s="315"/>
      <c r="G368" s="10"/>
    </row>
    <row r="369" spans="1:7" ht="15">
      <c r="A369" s="316"/>
      <c r="B369" s="317"/>
      <c r="C369" s="313"/>
      <c r="D369" s="314"/>
      <c r="E369" s="314"/>
      <c r="F369" s="315"/>
      <c r="G369" s="10"/>
    </row>
    <row r="370" spans="1:7" ht="15">
      <c r="A370" s="316"/>
      <c r="B370" s="312" t="s">
        <v>105</v>
      </c>
      <c r="C370" s="318" t="s">
        <v>106</v>
      </c>
      <c r="D370" s="319"/>
      <c r="E370" s="319"/>
      <c r="F370" s="320"/>
      <c r="G370" s="10"/>
    </row>
    <row r="371" spans="1:7" ht="15">
      <c r="A371" s="316"/>
      <c r="B371" s="317" t="s">
        <v>278</v>
      </c>
      <c r="C371" s="313" t="s">
        <v>108</v>
      </c>
      <c r="D371" s="314">
        <f>E371+F371</f>
        <v>0</v>
      </c>
      <c r="E371" s="319"/>
      <c r="F371" s="315"/>
      <c r="G371" s="10"/>
    </row>
    <row r="372" spans="1:7" ht="15">
      <c r="A372" s="316"/>
      <c r="B372" s="317" t="s">
        <v>111</v>
      </c>
      <c r="C372" s="313" t="s">
        <v>112</v>
      </c>
      <c r="D372" s="314">
        <f aca="true" t="shared" si="15" ref="D372:D378">E372+F372</f>
        <v>1000</v>
      </c>
      <c r="E372" s="314"/>
      <c r="F372" s="315">
        <v>1000</v>
      </c>
      <c r="G372" s="10"/>
    </row>
    <row r="373" spans="1:7" ht="15">
      <c r="A373" s="316"/>
      <c r="B373" s="317" t="s">
        <v>113</v>
      </c>
      <c r="C373" s="313" t="s">
        <v>114</v>
      </c>
      <c r="D373" s="314">
        <f t="shared" si="15"/>
        <v>5000</v>
      </c>
      <c r="E373" s="314"/>
      <c r="F373" s="315">
        <v>5000</v>
      </c>
      <c r="G373" s="10"/>
    </row>
    <row r="374" spans="1:14" ht="15">
      <c r="A374" s="316"/>
      <c r="B374" s="317" t="s">
        <v>115</v>
      </c>
      <c r="C374" s="313" t="s">
        <v>116</v>
      </c>
      <c r="D374" s="314">
        <f t="shared" si="15"/>
        <v>400</v>
      </c>
      <c r="E374" s="314"/>
      <c r="F374" s="315">
        <v>400</v>
      </c>
      <c r="G374" s="10"/>
      <c r="N374" s="3"/>
    </row>
    <row r="375" spans="1:14" ht="15">
      <c r="A375" s="316"/>
      <c r="B375" s="225" t="s">
        <v>119</v>
      </c>
      <c r="C375" s="313" t="s">
        <v>120</v>
      </c>
      <c r="D375" s="314">
        <f t="shared" si="15"/>
        <v>500</v>
      </c>
      <c r="E375" s="314"/>
      <c r="F375" s="315">
        <v>500</v>
      </c>
      <c r="G375" s="10"/>
      <c r="N375" s="3"/>
    </row>
    <row r="376" spans="1:7" ht="22.5">
      <c r="A376" s="316"/>
      <c r="B376" s="317" t="s">
        <v>121</v>
      </c>
      <c r="C376" s="313" t="s">
        <v>122</v>
      </c>
      <c r="D376" s="314">
        <f t="shared" si="15"/>
        <v>2938</v>
      </c>
      <c r="E376" s="314">
        <v>1438</v>
      </c>
      <c r="F376" s="315">
        <v>1500</v>
      </c>
      <c r="G376" s="10"/>
    </row>
    <row r="377" spans="1:7" ht="21">
      <c r="A377" s="316"/>
      <c r="B377" s="321" t="s">
        <v>149</v>
      </c>
      <c r="C377" s="318" t="s">
        <v>69</v>
      </c>
      <c r="D377" s="314">
        <f t="shared" si="15"/>
        <v>24000</v>
      </c>
      <c r="E377" s="319"/>
      <c r="F377" s="320">
        <v>24000</v>
      </c>
      <c r="G377" s="10"/>
    </row>
    <row r="378" spans="1:7" ht="15">
      <c r="A378" s="316"/>
      <c r="B378" s="286" t="s">
        <v>144</v>
      </c>
      <c r="C378" s="287" t="s">
        <v>145</v>
      </c>
      <c r="D378" s="314">
        <f t="shared" si="15"/>
        <v>300000</v>
      </c>
      <c r="E378" s="319"/>
      <c r="F378" s="320">
        <v>300000</v>
      </c>
      <c r="G378" s="10"/>
    </row>
    <row r="379" spans="1:7" ht="15">
      <c r="A379" s="316"/>
      <c r="B379" s="312" t="s">
        <v>124</v>
      </c>
      <c r="C379" s="318" t="s">
        <v>125</v>
      </c>
      <c r="D379" s="319">
        <f>SUM(D371:D378)</f>
        <v>333838</v>
      </c>
      <c r="E379" s="319">
        <f>SUM(E371:E378)</f>
        <v>1438</v>
      </c>
      <c r="F379" s="320">
        <f>SUM(F370:F378)</f>
        <v>332400</v>
      </c>
      <c r="G379" s="10"/>
    </row>
    <row r="380" spans="1:7" ht="15">
      <c r="A380" s="316"/>
      <c r="B380" s="312"/>
      <c r="C380" s="318"/>
      <c r="D380" s="319"/>
      <c r="E380" s="319"/>
      <c r="F380" s="320"/>
      <c r="G380" s="10"/>
    </row>
    <row r="381" spans="1:7" ht="15">
      <c r="A381" s="322" t="s">
        <v>189</v>
      </c>
      <c r="B381" s="323" t="s">
        <v>190</v>
      </c>
      <c r="C381" s="324"/>
      <c r="D381" s="325"/>
      <c r="E381" s="325"/>
      <c r="F381" s="326"/>
      <c r="G381" s="325"/>
    </row>
    <row r="382" spans="1:7" ht="15">
      <c r="A382" s="327"/>
      <c r="B382" s="328"/>
      <c r="C382" s="324"/>
      <c r="D382" s="325"/>
      <c r="E382" s="325"/>
      <c r="F382" s="326"/>
      <c r="G382" s="325"/>
    </row>
    <row r="383" spans="1:7" ht="21">
      <c r="A383" s="327"/>
      <c r="B383" s="329" t="s">
        <v>149</v>
      </c>
      <c r="C383" s="330" t="s">
        <v>69</v>
      </c>
      <c r="D383" s="331">
        <f>E383+F383+G383</f>
        <v>55580</v>
      </c>
      <c r="E383" s="331">
        <v>48580</v>
      </c>
      <c r="F383" s="332"/>
      <c r="G383" s="331">
        <v>7000</v>
      </c>
    </row>
    <row r="384" spans="1:7" ht="15">
      <c r="A384" s="327"/>
      <c r="B384" s="171" t="s">
        <v>142</v>
      </c>
      <c r="C384" s="172" t="s">
        <v>143</v>
      </c>
      <c r="D384" s="331">
        <f>E384+F384+G384</f>
        <v>0</v>
      </c>
      <c r="E384" s="331"/>
      <c r="F384" s="332"/>
      <c r="G384" s="331">
        <v>0</v>
      </c>
    </row>
    <row r="385" spans="1:7" ht="15">
      <c r="A385" s="327"/>
      <c r="B385" s="333" t="s">
        <v>124</v>
      </c>
      <c r="C385" s="334" t="s">
        <v>125</v>
      </c>
      <c r="D385" s="331">
        <f>SUM(D383:D384)</f>
        <v>55580</v>
      </c>
      <c r="E385" s="331">
        <f>SUM(E383:E384)</f>
        <v>48580</v>
      </c>
      <c r="F385" s="332"/>
      <c r="G385" s="331">
        <f>SUM(G383:G384)</f>
        <v>7000</v>
      </c>
    </row>
    <row r="386" spans="1:7" ht="15">
      <c r="A386" s="327"/>
      <c r="B386" s="329"/>
      <c r="C386" s="330"/>
      <c r="D386" s="331"/>
      <c r="E386" s="331"/>
      <c r="F386" s="332"/>
      <c r="G386" s="331"/>
    </row>
    <row r="387" spans="1:7" ht="15">
      <c r="A387" s="335" t="s">
        <v>191</v>
      </c>
      <c r="B387" s="333" t="s">
        <v>192</v>
      </c>
      <c r="C387" s="336"/>
      <c r="D387" s="337"/>
      <c r="E387" s="337"/>
      <c r="F387" s="338"/>
      <c r="G387" s="10"/>
    </row>
    <row r="388" spans="1:7" ht="15">
      <c r="A388" s="339"/>
      <c r="B388" s="340"/>
      <c r="C388" s="336"/>
      <c r="D388" s="337"/>
      <c r="E388" s="337"/>
      <c r="F388" s="338"/>
      <c r="G388" s="10"/>
    </row>
    <row r="389" spans="1:7" ht="21">
      <c r="A389" s="339"/>
      <c r="B389" s="333" t="s">
        <v>100</v>
      </c>
      <c r="C389" s="334" t="s">
        <v>11</v>
      </c>
      <c r="D389" s="341">
        <f>E389+F389</f>
        <v>11050</v>
      </c>
      <c r="E389" s="341"/>
      <c r="F389" s="342">
        <v>11050</v>
      </c>
      <c r="G389" s="10"/>
    </row>
    <row r="390" spans="1:7" ht="21">
      <c r="A390" s="339"/>
      <c r="B390" s="333" t="s">
        <v>101</v>
      </c>
      <c r="C390" s="334" t="s">
        <v>102</v>
      </c>
      <c r="D390" s="341">
        <f>E390+F390</f>
        <v>200</v>
      </c>
      <c r="E390" s="341"/>
      <c r="F390" s="342">
        <v>200</v>
      </c>
      <c r="G390" s="10"/>
    </row>
    <row r="391" spans="1:7" ht="21">
      <c r="A391" s="339"/>
      <c r="B391" s="343" t="s">
        <v>103</v>
      </c>
      <c r="C391" s="334" t="s">
        <v>104</v>
      </c>
      <c r="D391" s="341">
        <f>E391+F391</f>
        <v>2010</v>
      </c>
      <c r="E391" s="341"/>
      <c r="F391" s="342">
        <v>2010</v>
      </c>
      <c r="G391" s="10"/>
    </row>
    <row r="392" spans="1:7" ht="15">
      <c r="A392" s="339"/>
      <c r="B392" s="333" t="s">
        <v>105</v>
      </c>
      <c r="C392" s="334" t="s">
        <v>106</v>
      </c>
      <c r="D392" s="341"/>
      <c r="E392" s="341"/>
      <c r="F392" s="342"/>
      <c r="G392" s="10"/>
    </row>
    <row r="393" spans="1:7" ht="15">
      <c r="A393" s="339"/>
      <c r="B393" s="340" t="s">
        <v>111</v>
      </c>
      <c r="C393" s="336" t="s">
        <v>112</v>
      </c>
      <c r="D393" s="341">
        <f>E393+F393</f>
        <v>500</v>
      </c>
      <c r="E393" s="337"/>
      <c r="F393" s="338">
        <v>500</v>
      </c>
      <c r="G393" s="10"/>
    </row>
    <row r="394" spans="1:7" ht="15">
      <c r="A394" s="339"/>
      <c r="B394" s="340" t="s">
        <v>115</v>
      </c>
      <c r="C394" s="336" t="s">
        <v>116</v>
      </c>
      <c r="D394" s="341">
        <f>E394+F394</f>
        <v>0</v>
      </c>
      <c r="E394" s="337"/>
      <c r="F394" s="338"/>
      <c r="G394" s="10"/>
    </row>
    <row r="395" spans="1:7" ht="22.5">
      <c r="A395" s="339"/>
      <c r="B395" s="317" t="s">
        <v>121</v>
      </c>
      <c r="C395" s="336" t="s">
        <v>122</v>
      </c>
      <c r="D395" s="341">
        <f>E395+F395</f>
        <v>100</v>
      </c>
      <c r="E395" s="337"/>
      <c r="F395" s="338">
        <v>100</v>
      </c>
      <c r="G395" s="10"/>
    </row>
    <row r="396" spans="1:7" ht="15">
      <c r="A396" s="339"/>
      <c r="B396" s="333" t="s">
        <v>124</v>
      </c>
      <c r="C396" s="334" t="s">
        <v>125</v>
      </c>
      <c r="D396" s="341">
        <f>SUM(D389:D395)</f>
        <v>13860</v>
      </c>
      <c r="E396" s="341"/>
      <c r="F396" s="342">
        <f>SUM(F389:F395)</f>
        <v>13860</v>
      </c>
      <c r="G396" s="10"/>
    </row>
    <row r="397" spans="1:7" ht="15">
      <c r="A397" s="339"/>
      <c r="B397" s="333"/>
      <c r="C397" s="334"/>
      <c r="D397" s="341"/>
      <c r="E397" s="341"/>
      <c r="F397" s="342"/>
      <c r="G397" s="10"/>
    </row>
    <row r="398" spans="1:7" ht="15">
      <c r="A398" s="344" t="s">
        <v>193</v>
      </c>
      <c r="B398" s="345" t="s">
        <v>194</v>
      </c>
      <c r="C398" s="346"/>
      <c r="D398" s="347"/>
      <c r="E398" s="347"/>
      <c r="F398" s="348"/>
      <c r="G398" s="10"/>
    </row>
    <row r="399" spans="1:7" ht="21">
      <c r="A399" s="344"/>
      <c r="B399" s="297" t="s">
        <v>100</v>
      </c>
      <c r="C399" s="298" t="s">
        <v>11</v>
      </c>
      <c r="D399" s="347">
        <f>E399+F399</f>
        <v>8900</v>
      </c>
      <c r="E399" s="347"/>
      <c r="F399" s="348">
        <v>8900</v>
      </c>
      <c r="G399" s="10"/>
    </row>
    <row r="400" spans="1:7" ht="21">
      <c r="A400" s="344"/>
      <c r="B400" s="297" t="s">
        <v>101</v>
      </c>
      <c r="C400" s="298" t="s">
        <v>102</v>
      </c>
      <c r="D400" s="347">
        <f>E400+F400</f>
        <v>100</v>
      </c>
      <c r="E400" s="347"/>
      <c r="F400" s="348">
        <v>100</v>
      </c>
      <c r="G400" s="10"/>
    </row>
    <row r="401" spans="1:7" ht="21">
      <c r="A401" s="349"/>
      <c r="B401" s="301" t="s">
        <v>103</v>
      </c>
      <c r="C401" s="298" t="s">
        <v>104</v>
      </c>
      <c r="D401" s="347">
        <f>E401+F401</f>
        <v>1616</v>
      </c>
      <c r="E401" s="347"/>
      <c r="F401" s="348">
        <v>1616</v>
      </c>
      <c r="G401" s="10"/>
    </row>
    <row r="402" spans="1:7" ht="15">
      <c r="A402" s="349"/>
      <c r="B402" s="345" t="s">
        <v>105</v>
      </c>
      <c r="C402" s="351" t="s">
        <v>106</v>
      </c>
      <c r="D402" s="352"/>
      <c r="E402" s="352"/>
      <c r="F402" s="353"/>
      <c r="G402" s="10"/>
    </row>
    <row r="403" spans="1:7" ht="15">
      <c r="A403" s="349"/>
      <c r="B403" s="350" t="s">
        <v>111</v>
      </c>
      <c r="C403" s="346" t="s">
        <v>112</v>
      </c>
      <c r="D403" s="347">
        <f aca="true" t="shared" si="16" ref="D403:D409">E403+F403</f>
        <v>500</v>
      </c>
      <c r="E403" s="347"/>
      <c r="F403" s="348">
        <v>500</v>
      </c>
      <c r="G403" s="10"/>
    </row>
    <row r="404" spans="1:7" ht="15">
      <c r="A404" s="349"/>
      <c r="B404" s="350" t="s">
        <v>115</v>
      </c>
      <c r="C404" s="346" t="s">
        <v>116</v>
      </c>
      <c r="D404" s="347">
        <f t="shared" si="16"/>
        <v>500</v>
      </c>
      <c r="E404" s="347"/>
      <c r="F404" s="348">
        <v>500</v>
      </c>
      <c r="G404" s="10"/>
    </row>
    <row r="405" spans="1:7" ht="15">
      <c r="A405" s="349"/>
      <c r="B405" s="225" t="s">
        <v>119</v>
      </c>
      <c r="C405" s="346" t="s">
        <v>120</v>
      </c>
      <c r="D405" s="347">
        <f t="shared" si="16"/>
        <v>150</v>
      </c>
      <c r="E405" s="347"/>
      <c r="F405" s="348">
        <v>150</v>
      </c>
      <c r="G405" s="10"/>
    </row>
    <row r="406" spans="1:7" ht="15">
      <c r="A406" s="349"/>
      <c r="B406" s="286" t="s">
        <v>133</v>
      </c>
      <c r="C406" s="346" t="s">
        <v>134</v>
      </c>
      <c r="D406" s="347">
        <f t="shared" si="16"/>
        <v>1440</v>
      </c>
      <c r="E406" s="347"/>
      <c r="F406" s="348">
        <v>1440</v>
      </c>
      <c r="G406" s="10"/>
    </row>
    <row r="407" spans="1:7" ht="22.5">
      <c r="A407" s="349"/>
      <c r="B407" s="350" t="s">
        <v>121</v>
      </c>
      <c r="C407" s="346" t="s">
        <v>122</v>
      </c>
      <c r="D407" s="347">
        <f t="shared" si="16"/>
        <v>1000</v>
      </c>
      <c r="E407" s="347"/>
      <c r="F407" s="348">
        <v>1000</v>
      </c>
      <c r="G407" s="10"/>
    </row>
    <row r="408" spans="1:7" ht="21">
      <c r="A408" s="349"/>
      <c r="B408" s="354" t="s">
        <v>149</v>
      </c>
      <c r="C408" s="351" t="s">
        <v>69</v>
      </c>
      <c r="D408" s="347">
        <f t="shared" si="16"/>
        <v>0</v>
      </c>
      <c r="E408" s="352"/>
      <c r="F408" s="353"/>
      <c r="G408" s="10"/>
    </row>
    <row r="409" spans="1:7" ht="15">
      <c r="A409" s="349"/>
      <c r="B409" s="303" t="s">
        <v>144</v>
      </c>
      <c r="C409" s="307" t="s">
        <v>145</v>
      </c>
      <c r="D409" s="347">
        <f t="shared" si="16"/>
        <v>0</v>
      </c>
      <c r="E409" s="352"/>
      <c r="F409" s="353">
        <v>0</v>
      </c>
      <c r="G409" s="10"/>
    </row>
    <row r="410" spans="1:7" ht="15">
      <c r="A410" s="349"/>
      <c r="B410" s="345" t="s">
        <v>124</v>
      </c>
      <c r="C410" s="351" t="s">
        <v>125</v>
      </c>
      <c r="D410" s="352">
        <f>SUM(D398:D409)</f>
        <v>14206</v>
      </c>
      <c r="E410" s="352"/>
      <c r="F410" s="353">
        <f>SUM(F398:F409)</f>
        <v>14206</v>
      </c>
      <c r="G410" s="10"/>
    </row>
    <row r="411" spans="1:7" ht="15">
      <c r="A411" s="349"/>
      <c r="B411" s="345"/>
      <c r="C411" s="351"/>
      <c r="D411" s="352"/>
      <c r="E411" s="352"/>
      <c r="F411" s="353"/>
      <c r="G411" s="10"/>
    </row>
    <row r="412" spans="1:7" ht="21">
      <c r="A412" s="355">
        <v>8</v>
      </c>
      <c r="B412" s="309" t="s">
        <v>224</v>
      </c>
      <c r="C412" s="351"/>
      <c r="D412" s="352">
        <f>D426+D436+D447</f>
        <v>362778</v>
      </c>
      <c r="E412" s="352">
        <f>E436</f>
        <v>0</v>
      </c>
      <c r="F412" s="353">
        <f>F426+F436+F447</f>
        <v>362778</v>
      </c>
      <c r="G412" s="10"/>
    </row>
    <row r="413" spans="1:7" ht="31.5">
      <c r="A413" s="356" t="s">
        <v>195</v>
      </c>
      <c r="B413" s="357" t="s">
        <v>196</v>
      </c>
      <c r="C413" s="358"/>
      <c r="D413" s="359"/>
      <c r="E413" s="359"/>
      <c r="F413" s="360"/>
      <c r="G413" s="10"/>
    </row>
    <row r="414" spans="1:7" ht="15">
      <c r="A414" s="361"/>
      <c r="B414" s="362"/>
      <c r="C414" s="358"/>
      <c r="D414" s="359"/>
      <c r="E414" s="359"/>
      <c r="F414" s="360"/>
      <c r="G414" s="10"/>
    </row>
    <row r="415" spans="1:7" ht="21">
      <c r="A415" s="361"/>
      <c r="B415" s="357" t="s">
        <v>100</v>
      </c>
      <c r="C415" s="363" t="s">
        <v>11</v>
      </c>
      <c r="D415" s="364">
        <f>E415+F415</f>
        <v>86000</v>
      </c>
      <c r="E415" s="364"/>
      <c r="F415" s="453">
        <v>86000</v>
      </c>
      <c r="G415" s="10"/>
    </row>
    <row r="416" spans="1:7" ht="21">
      <c r="A416" s="361"/>
      <c r="B416" s="357" t="s">
        <v>101</v>
      </c>
      <c r="C416" s="363" t="s">
        <v>102</v>
      </c>
      <c r="D416" s="364">
        <f aca="true" t="shared" si="17" ref="D416:D425">E416+F416</f>
        <v>22600</v>
      </c>
      <c r="E416" s="364"/>
      <c r="F416" s="453">
        <v>22600</v>
      </c>
      <c r="G416" s="10"/>
    </row>
    <row r="417" spans="1:7" ht="21">
      <c r="A417" s="361"/>
      <c r="B417" s="366" t="s">
        <v>103</v>
      </c>
      <c r="C417" s="363" t="s">
        <v>104</v>
      </c>
      <c r="D417" s="364">
        <f t="shared" si="17"/>
        <v>20100</v>
      </c>
      <c r="E417" s="364"/>
      <c r="F417" s="453">
        <v>20100</v>
      </c>
      <c r="G417" s="10"/>
    </row>
    <row r="418" spans="1:7" ht="15">
      <c r="A418" s="361"/>
      <c r="B418" s="357" t="s">
        <v>105</v>
      </c>
      <c r="C418" s="363" t="s">
        <v>106</v>
      </c>
      <c r="D418" s="364">
        <f t="shared" si="17"/>
        <v>0</v>
      </c>
      <c r="E418" s="364"/>
      <c r="F418" s="453"/>
      <c r="G418" s="10"/>
    </row>
    <row r="419" spans="1:7" ht="15">
      <c r="A419" s="361"/>
      <c r="B419" s="362" t="s">
        <v>109</v>
      </c>
      <c r="C419" s="358" t="s">
        <v>110</v>
      </c>
      <c r="D419" s="364">
        <f t="shared" si="17"/>
        <v>5000</v>
      </c>
      <c r="E419" s="359"/>
      <c r="F419" s="454">
        <v>5000</v>
      </c>
      <c r="G419" s="10"/>
    </row>
    <row r="420" spans="1:7" ht="15">
      <c r="A420" s="361"/>
      <c r="B420" s="362" t="s">
        <v>111</v>
      </c>
      <c r="C420" s="358" t="s">
        <v>112</v>
      </c>
      <c r="D420" s="364">
        <f t="shared" si="17"/>
        <v>6000</v>
      </c>
      <c r="E420" s="359"/>
      <c r="F420" s="454">
        <v>6000</v>
      </c>
      <c r="G420" s="10"/>
    </row>
    <row r="421" spans="1:7" ht="15">
      <c r="A421" s="361"/>
      <c r="B421" s="362" t="s">
        <v>113</v>
      </c>
      <c r="C421" s="358" t="s">
        <v>114</v>
      </c>
      <c r="D421" s="364">
        <f t="shared" si="17"/>
        <v>7800</v>
      </c>
      <c r="E421" s="359"/>
      <c r="F421" s="454">
        <v>7800</v>
      </c>
      <c r="G421" s="10"/>
    </row>
    <row r="422" spans="1:7" ht="15">
      <c r="A422" s="361"/>
      <c r="B422" s="362" t="s">
        <v>115</v>
      </c>
      <c r="C422" s="358" t="s">
        <v>116</v>
      </c>
      <c r="D422" s="364">
        <f t="shared" si="17"/>
        <v>15000</v>
      </c>
      <c r="E422" s="359"/>
      <c r="F422" s="454">
        <v>15000</v>
      </c>
      <c r="G422" s="10"/>
    </row>
    <row r="423" spans="1:7" ht="15">
      <c r="A423" s="361"/>
      <c r="B423" s="362" t="s">
        <v>119</v>
      </c>
      <c r="C423" s="358" t="s">
        <v>120</v>
      </c>
      <c r="D423" s="364">
        <f t="shared" si="17"/>
        <v>1000</v>
      </c>
      <c r="E423" s="359"/>
      <c r="F423" s="454">
        <v>1000</v>
      </c>
      <c r="G423" s="10"/>
    </row>
    <row r="424" spans="1:7" ht="15">
      <c r="A424" s="361"/>
      <c r="B424" s="362" t="s">
        <v>133</v>
      </c>
      <c r="C424" s="358" t="s">
        <v>134</v>
      </c>
      <c r="D424" s="364">
        <f t="shared" si="17"/>
        <v>1900</v>
      </c>
      <c r="E424" s="359"/>
      <c r="F424" s="454">
        <v>1900</v>
      </c>
      <c r="G424" s="10"/>
    </row>
    <row r="425" spans="1:7" ht="15">
      <c r="A425" s="361"/>
      <c r="B425" s="303" t="s">
        <v>144</v>
      </c>
      <c r="C425" s="307" t="s">
        <v>145</v>
      </c>
      <c r="D425" s="364">
        <f t="shared" si="17"/>
        <v>34000</v>
      </c>
      <c r="E425" s="359"/>
      <c r="F425" s="454">
        <v>34000</v>
      </c>
      <c r="G425" s="10"/>
    </row>
    <row r="426" spans="1:7" ht="15">
      <c r="A426" s="361"/>
      <c r="B426" s="357" t="s">
        <v>124</v>
      </c>
      <c r="C426" s="363" t="s">
        <v>125</v>
      </c>
      <c r="D426" s="364">
        <f>SUM(D415:D425)</f>
        <v>199400</v>
      </c>
      <c r="E426" s="364"/>
      <c r="F426" s="453">
        <f>SUM(F415:F425)</f>
        <v>199400</v>
      </c>
      <c r="G426" s="10"/>
    </row>
    <row r="427" spans="1:7" ht="15">
      <c r="A427" s="361"/>
      <c r="B427" s="357"/>
      <c r="C427" s="363"/>
      <c r="D427" s="364"/>
      <c r="E427" s="364"/>
      <c r="F427" s="365"/>
      <c r="G427" s="10"/>
    </row>
    <row r="428" spans="1:7" ht="31.5">
      <c r="A428" s="367" t="s">
        <v>197</v>
      </c>
      <c r="B428" s="368" t="s">
        <v>198</v>
      </c>
      <c r="C428" s="369"/>
      <c r="D428" s="370"/>
      <c r="E428" s="370"/>
      <c r="F428" s="371"/>
      <c r="G428" s="10"/>
    </row>
    <row r="429" spans="1:7" ht="15">
      <c r="A429" s="372"/>
      <c r="B429" s="368" t="s">
        <v>105</v>
      </c>
      <c r="C429" s="373" t="s">
        <v>106</v>
      </c>
      <c r="D429" s="374"/>
      <c r="E429" s="374"/>
      <c r="F429" s="375"/>
      <c r="G429" s="10"/>
    </row>
    <row r="430" spans="1:7" ht="15">
      <c r="A430" s="372"/>
      <c r="B430" s="376" t="s">
        <v>111</v>
      </c>
      <c r="C430" s="369" t="s">
        <v>112</v>
      </c>
      <c r="D430" s="370">
        <f>E430+F430</f>
        <v>5000</v>
      </c>
      <c r="E430" s="370"/>
      <c r="F430" s="371">
        <v>5000</v>
      </c>
      <c r="G430" s="10"/>
    </row>
    <row r="431" spans="1:7" ht="15">
      <c r="A431" s="372"/>
      <c r="B431" s="376" t="s">
        <v>115</v>
      </c>
      <c r="C431" s="369" t="s">
        <v>116</v>
      </c>
      <c r="D431" s="370">
        <f>E431+F431</f>
        <v>35000</v>
      </c>
      <c r="E431" s="370"/>
      <c r="F431" s="371">
        <v>35000</v>
      </c>
      <c r="G431" s="10"/>
    </row>
    <row r="432" spans="1:7" ht="15">
      <c r="A432" s="372"/>
      <c r="B432" s="376" t="s">
        <v>117</v>
      </c>
      <c r="C432" s="369" t="s">
        <v>118</v>
      </c>
      <c r="D432" s="370">
        <f>E432+F432</f>
        <v>0</v>
      </c>
      <c r="E432" s="370"/>
      <c r="F432" s="371">
        <v>0</v>
      </c>
      <c r="G432" s="10"/>
    </row>
    <row r="433" spans="1:7" ht="15">
      <c r="A433" s="372"/>
      <c r="B433" s="368" t="s">
        <v>123</v>
      </c>
      <c r="C433" s="373"/>
      <c r="D433" s="374">
        <f>SUM(D430:D432)</f>
        <v>40000</v>
      </c>
      <c r="E433" s="374"/>
      <c r="F433" s="375">
        <f>SUM(F429:F432)</f>
        <v>40000</v>
      </c>
      <c r="G433" s="10"/>
    </row>
    <row r="434" spans="1:7" ht="15">
      <c r="A434" s="372"/>
      <c r="B434" s="368" t="s">
        <v>142</v>
      </c>
      <c r="C434" s="373" t="s">
        <v>143</v>
      </c>
      <c r="D434" s="374">
        <f>E434+F434</f>
        <v>68048</v>
      </c>
      <c r="E434" s="374"/>
      <c r="F434" s="375">
        <v>68048</v>
      </c>
      <c r="G434" s="10"/>
    </row>
    <row r="435" spans="1:7" ht="15">
      <c r="A435" s="372"/>
      <c r="B435" s="303" t="s">
        <v>144</v>
      </c>
      <c r="C435" s="307" t="s">
        <v>145</v>
      </c>
      <c r="D435" s="374">
        <f>E435+F435</f>
        <v>0</v>
      </c>
      <c r="E435" s="374"/>
      <c r="F435" s="375">
        <v>0</v>
      </c>
      <c r="G435" s="10"/>
    </row>
    <row r="436" spans="1:7" ht="15">
      <c r="A436" s="372"/>
      <c r="B436" s="368" t="s">
        <v>124</v>
      </c>
      <c r="C436" s="373" t="s">
        <v>125</v>
      </c>
      <c r="D436" s="374">
        <f>D433+D434+D435</f>
        <v>108048</v>
      </c>
      <c r="E436" s="374">
        <f>SUM(E434)</f>
        <v>0</v>
      </c>
      <c r="F436" s="375">
        <f>F433+F434+F435</f>
        <v>108048</v>
      </c>
      <c r="G436" s="10"/>
    </row>
    <row r="437" spans="1:7" ht="15">
      <c r="A437" s="372"/>
      <c r="B437" s="368"/>
      <c r="C437" s="373"/>
      <c r="D437" s="374"/>
      <c r="E437" s="374"/>
      <c r="F437" s="375"/>
      <c r="G437" s="10"/>
    </row>
    <row r="438" spans="1:7" ht="15">
      <c r="A438" s="377" t="s">
        <v>199</v>
      </c>
      <c r="B438" s="378" t="s">
        <v>200</v>
      </c>
      <c r="C438" s="379"/>
      <c r="D438" s="380"/>
      <c r="E438" s="380"/>
      <c r="F438" s="381"/>
      <c r="G438" s="10"/>
    </row>
    <row r="439" spans="1:7" ht="15">
      <c r="A439" s="382"/>
      <c r="B439" s="383"/>
      <c r="C439" s="379"/>
      <c r="D439" s="380"/>
      <c r="E439" s="380"/>
      <c r="F439" s="381"/>
      <c r="G439" s="10"/>
    </row>
    <row r="440" spans="1:7" ht="21">
      <c r="A440" s="382"/>
      <c r="B440" s="378" t="s">
        <v>100</v>
      </c>
      <c r="C440" s="384" t="s">
        <v>11</v>
      </c>
      <c r="D440" s="385">
        <f>E440+F440</f>
        <v>45000</v>
      </c>
      <c r="E440" s="385"/>
      <c r="F440" s="386">
        <v>45000</v>
      </c>
      <c r="G440" s="10"/>
    </row>
    <row r="441" spans="1:7" ht="21">
      <c r="A441" s="382"/>
      <c r="B441" s="378" t="s">
        <v>101</v>
      </c>
      <c r="C441" s="384" t="s">
        <v>102</v>
      </c>
      <c r="D441" s="385">
        <f>E441+F441</f>
        <v>460</v>
      </c>
      <c r="E441" s="385"/>
      <c r="F441" s="386">
        <v>460</v>
      </c>
      <c r="G441" s="10"/>
    </row>
    <row r="442" spans="1:7" ht="21">
      <c r="A442" s="382"/>
      <c r="B442" s="387" t="s">
        <v>103</v>
      </c>
      <c r="C442" s="384" t="s">
        <v>104</v>
      </c>
      <c r="D442" s="385">
        <f>E442+F442</f>
        <v>8170</v>
      </c>
      <c r="E442" s="385"/>
      <c r="F442" s="386">
        <v>8170</v>
      </c>
      <c r="G442" s="10"/>
    </row>
    <row r="443" spans="1:7" ht="15">
      <c r="A443" s="382"/>
      <c r="B443" s="378" t="s">
        <v>105</v>
      </c>
      <c r="C443" s="384" t="s">
        <v>106</v>
      </c>
      <c r="D443" s="385"/>
      <c r="E443" s="385"/>
      <c r="F443" s="386">
        <v>0</v>
      </c>
      <c r="G443" s="10"/>
    </row>
    <row r="444" spans="1:7" ht="15">
      <c r="A444" s="382"/>
      <c r="B444" s="383" t="s">
        <v>111</v>
      </c>
      <c r="C444" s="379" t="s">
        <v>112</v>
      </c>
      <c r="D444" s="385">
        <f>E444+F444</f>
        <v>200</v>
      </c>
      <c r="E444" s="380"/>
      <c r="F444" s="381">
        <v>200</v>
      </c>
      <c r="G444" s="10"/>
    </row>
    <row r="445" spans="1:7" ht="15">
      <c r="A445" s="382"/>
      <c r="B445" s="383" t="s">
        <v>113</v>
      </c>
      <c r="C445" s="379" t="s">
        <v>114</v>
      </c>
      <c r="D445" s="385">
        <f>E445+F445</f>
        <v>1500</v>
      </c>
      <c r="E445" s="380"/>
      <c r="F445" s="381">
        <v>1500</v>
      </c>
      <c r="G445" s="10"/>
    </row>
    <row r="446" spans="1:7" ht="15">
      <c r="A446" s="382"/>
      <c r="B446" s="383" t="s">
        <v>115</v>
      </c>
      <c r="C446" s="379" t="s">
        <v>116</v>
      </c>
      <c r="D446" s="385">
        <f>E446+F446</f>
        <v>0</v>
      </c>
      <c r="E446" s="380"/>
      <c r="F446" s="381">
        <v>0</v>
      </c>
      <c r="G446" s="10"/>
    </row>
    <row r="447" spans="1:7" ht="15">
      <c r="A447" s="382"/>
      <c r="B447" s="378" t="s">
        <v>124</v>
      </c>
      <c r="C447" s="384" t="s">
        <v>125</v>
      </c>
      <c r="D447" s="385">
        <f>SUM(D440:D446)</f>
        <v>55330</v>
      </c>
      <c r="E447" s="385"/>
      <c r="F447" s="386">
        <f>SUM(F440:F446)</f>
        <v>55330</v>
      </c>
      <c r="G447" s="10"/>
    </row>
    <row r="448" spans="1:7" ht="15">
      <c r="A448" s="382"/>
      <c r="B448" s="378"/>
      <c r="C448" s="384"/>
      <c r="D448" s="385"/>
      <c r="E448" s="385"/>
      <c r="F448" s="386"/>
      <c r="G448" s="10"/>
    </row>
    <row r="449" spans="1:7" ht="31.5">
      <c r="A449" s="388" t="s">
        <v>201</v>
      </c>
      <c r="B449" s="389" t="s">
        <v>202</v>
      </c>
      <c r="C449" s="390"/>
      <c r="D449" s="396">
        <f>D450+D451</f>
        <v>10120</v>
      </c>
      <c r="E449" s="396"/>
      <c r="F449" s="397">
        <f>F450+F451</f>
        <v>10120</v>
      </c>
      <c r="G449" s="10"/>
    </row>
    <row r="450" spans="1:7" ht="15">
      <c r="A450" s="393"/>
      <c r="B450" s="426" t="s">
        <v>283</v>
      </c>
      <c r="C450" s="427" t="s">
        <v>246</v>
      </c>
      <c r="D450" s="391">
        <f>F450</f>
        <v>420</v>
      </c>
      <c r="E450" s="391"/>
      <c r="F450" s="392">
        <v>420</v>
      </c>
      <c r="G450" s="10"/>
    </row>
    <row r="451" spans="1:7" ht="15">
      <c r="A451" s="395" t="s">
        <v>203</v>
      </c>
      <c r="B451" s="389" t="s">
        <v>204</v>
      </c>
      <c r="C451" s="390"/>
      <c r="D451" s="396">
        <f>D457</f>
        <v>9700</v>
      </c>
      <c r="E451" s="396"/>
      <c r="F451" s="397">
        <f>F457</f>
        <v>9700</v>
      </c>
      <c r="G451" s="10"/>
    </row>
    <row r="452" spans="1:7" ht="15">
      <c r="A452" s="398"/>
      <c r="B452" s="394"/>
      <c r="C452" s="390"/>
      <c r="D452" s="391"/>
      <c r="E452" s="391"/>
      <c r="F452" s="392"/>
      <c r="G452" s="10"/>
    </row>
    <row r="453" spans="1:7" ht="21">
      <c r="A453" s="398"/>
      <c r="B453" s="389" t="s">
        <v>205</v>
      </c>
      <c r="C453" s="399" t="s">
        <v>206</v>
      </c>
      <c r="D453" s="396"/>
      <c r="E453" s="396"/>
      <c r="F453" s="397"/>
      <c r="G453" s="10"/>
    </row>
    <row r="454" spans="1:7" ht="22.5">
      <c r="A454" s="398"/>
      <c r="B454" s="400" t="s">
        <v>207</v>
      </c>
      <c r="C454" s="390" t="s">
        <v>208</v>
      </c>
      <c r="D454" s="391"/>
      <c r="E454" s="391"/>
      <c r="F454" s="392"/>
      <c r="G454" s="10"/>
    </row>
    <row r="455" spans="1:7" ht="22.5">
      <c r="A455" s="398"/>
      <c r="B455" s="400" t="s">
        <v>209</v>
      </c>
      <c r="C455" s="390" t="s">
        <v>210</v>
      </c>
      <c r="D455" s="391">
        <f>F455</f>
        <v>9700</v>
      </c>
      <c r="E455" s="391"/>
      <c r="F455" s="392">
        <v>9700</v>
      </c>
      <c r="G455" s="10"/>
    </row>
    <row r="456" spans="1:7" ht="15">
      <c r="A456" s="401"/>
      <c r="B456" s="402" t="s">
        <v>123</v>
      </c>
      <c r="C456" s="403"/>
      <c r="D456" s="396"/>
      <c r="E456" s="396"/>
      <c r="F456" s="397"/>
      <c r="G456" s="10"/>
    </row>
    <row r="457" spans="1:7" ht="15">
      <c r="A457" s="398"/>
      <c r="B457" s="389" t="s">
        <v>124</v>
      </c>
      <c r="C457" s="399" t="s">
        <v>125</v>
      </c>
      <c r="D457" s="396">
        <f>SUM(D453:D456)</f>
        <v>9700</v>
      </c>
      <c r="E457" s="396"/>
      <c r="F457" s="397">
        <f>SUM(F453:F456)</f>
        <v>9700</v>
      </c>
      <c r="G457" s="10"/>
    </row>
    <row r="458" spans="1:7" ht="15">
      <c r="A458" s="398"/>
      <c r="B458" s="394"/>
      <c r="C458" s="390"/>
      <c r="D458" s="391"/>
      <c r="E458" s="391"/>
      <c r="F458" s="392"/>
      <c r="G458" s="10"/>
    </row>
    <row r="459" spans="1:7" ht="15">
      <c r="A459" s="398"/>
      <c r="B459" s="394"/>
      <c r="C459" s="390"/>
      <c r="D459" s="391"/>
      <c r="E459" s="391"/>
      <c r="F459" s="392"/>
      <c r="G459" s="10"/>
    </row>
    <row r="460" spans="1:7" ht="15">
      <c r="A460" s="404" t="s">
        <v>211</v>
      </c>
      <c r="B460" s="389" t="s">
        <v>212</v>
      </c>
      <c r="C460" s="390"/>
      <c r="D460" s="391"/>
      <c r="E460" s="391"/>
      <c r="F460" s="392"/>
      <c r="G460" s="10"/>
    </row>
    <row r="461" spans="1:7" ht="15">
      <c r="A461" s="398"/>
      <c r="B461" s="394"/>
      <c r="C461" s="390"/>
      <c r="D461" s="391"/>
      <c r="E461" s="391"/>
      <c r="F461" s="392"/>
      <c r="G461" s="10"/>
    </row>
    <row r="462" spans="1:7" ht="21">
      <c r="A462" s="405"/>
      <c r="B462" s="389" t="s">
        <v>213</v>
      </c>
      <c r="C462" s="399" t="s">
        <v>214</v>
      </c>
      <c r="D462" s="396">
        <f>E462+F462</f>
        <v>41970</v>
      </c>
      <c r="E462" s="396">
        <v>26970</v>
      </c>
      <c r="F462" s="397">
        <v>15000</v>
      </c>
      <c r="G462" s="10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2"/>
  <sheetViews>
    <sheetView zoomScalePageLayoutView="0" workbookViewId="0" topLeftCell="A71">
      <selection activeCell="F431" sqref="F431"/>
    </sheetView>
  </sheetViews>
  <sheetFormatPr defaultColWidth="9.140625" defaultRowHeight="15"/>
  <cols>
    <col min="2" max="2" width="32.7109375" style="0" customWidth="1"/>
    <col min="4" max="4" width="12.140625" style="0" customWidth="1"/>
    <col min="5" max="5" width="13.28125" style="0" customWidth="1"/>
    <col min="6" max="6" width="13.57421875" style="0" customWidth="1"/>
    <col min="7" max="7" width="12.421875" style="0" customWidth="1"/>
    <col min="12" max="12" width="7.421875" style="0" customWidth="1"/>
    <col min="14" max="14" width="6.140625" style="0" customWidth="1"/>
    <col min="16" max="16" width="6.140625" style="0" customWidth="1"/>
  </cols>
  <sheetData>
    <row r="1" spans="1:7" ht="15">
      <c r="A1" s="4"/>
      <c r="B1" s="5" t="s">
        <v>279</v>
      </c>
      <c r="C1" s="4"/>
      <c r="D1" s="4"/>
      <c r="E1" s="4"/>
      <c r="F1" s="4"/>
      <c r="G1" s="4" t="s">
        <v>274</v>
      </c>
    </row>
    <row r="2" spans="1:7" ht="15">
      <c r="A2" s="4"/>
      <c r="B2" s="5"/>
      <c r="C2" s="4"/>
      <c r="D2" s="4"/>
      <c r="E2" s="4"/>
      <c r="F2" s="4"/>
      <c r="G2" s="4"/>
    </row>
    <row r="3" spans="1:7" ht="15">
      <c r="A3" s="6" t="s">
        <v>0</v>
      </c>
      <c r="B3" s="6">
        <v>0</v>
      </c>
      <c r="C3" s="7"/>
      <c r="D3" s="8"/>
      <c r="E3" s="8"/>
      <c r="F3" s="9"/>
      <c r="G3" s="10"/>
    </row>
    <row r="4" spans="1:7" s="2" customFormat="1" ht="15">
      <c r="A4" s="11" t="s">
        <v>1</v>
      </c>
      <c r="B4" s="12"/>
      <c r="C4" s="13"/>
      <c r="D4" s="14"/>
      <c r="E4" s="15"/>
      <c r="F4" s="16"/>
      <c r="G4" s="429"/>
    </row>
    <row r="5" spans="1:7" s="2" customFormat="1" ht="15">
      <c r="A5" s="17" t="s">
        <v>2</v>
      </c>
      <c r="B5" s="18" t="s">
        <v>3</v>
      </c>
      <c r="C5" s="19" t="s">
        <v>4</v>
      </c>
      <c r="D5" s="11" t="s">
        <v>5</v>
      </c>
      <c r="E5" s="15" t="s">
        <v>259</v>
      </c>
      <c r="F5" s="16" t="s">
        <v>262</v>
      </c>
      <c r="G5" s="430" t="s">
        <v>218</v>
      </c>
    </row>
    <row r="6" spans="1:7" s="2" customFormat="1" ht="15">
      <c r="A6" s="11" t="s">
        <v>6</v>
      </c>
      <c r="B6" s="20"/>
      <c r="C6" s="21"/>
      <c r="D6" s="22" t="s">
        <v>7</v>
      </c>
      <c r="E6" s="23" t="s">
        <v>260</v>
      </c>
      <c r="F6" s="24" t="s">
        <v>261</v>
      </c>
      <c r="G6" s="431"/>
    </row>
    <row r="7" spans="1:7" ht="24.75" customHeight="1">
      <c r="A7" s="25"/>
      <c r="B7" s="26" t="s">
        <v>8</v>
      </c>
      <c r="C7" s="27"/>
      <c r="D7" s="28"/>
      <c r="E7" s="28"/>
      <c r="F7" s="29"/>
      <c r="G7" s="10"/>
    </row>
    <row r="8" spans="1:7" ht="15">
      <c r="A8" s="25"/>
      <c r="B8" s="30"/>
      <c r="C8" s="31"/>
      <c r="D8" s="28"/>
      <c r="E8" s="28"/>
      <c r="F8" s="29"/>
      <c r="G8" s="10"/>
    </row>
    <row r="9" spans="1:7" ht="38.25" customHeight="1">
      <c r="A9" s="25"/>
      <c r="B9" s="32" t="s">
        <v>9</v>
      </c>
      <c r="C9" s="33"/>
      <c r="D9" s="34"/>
      <c r="E9" s="34"/>
      <c r="F9" s="35"/>
      <c r="G9" s="10"/>
    </row>
    <row r="10" spans="1:7" ht="15">
      <c r="A10" s="25"/>
      <c r="B10" s="36"/>
      <c r="C10" s="31"/>
      <c r="D10" s="37"/>
      <c r="E10" s="37"/>
      <c r="F10" s="38"/>
      <c r="G10" s="10"/>
    </row>
    <row r="11" spans="1:7" ht="21">
      <c r="A11" s="25"/>
      <c r="B11" s="39" t="s">
        <v>10</v>
      </c>
      <c r="C11" s="27"/>
      <c r="D11" s="40">
        <f>SUM(D12:D17)</f>
        <v>490919</v>
      </c>
      <c r="E11" s="40"/>
      <c r="F11" s="41">
        <f>SUM(F12:F17)</f>
        <v>490919</v>
      </c>
      <c r="G11" s="10"/>
    </row>
    <row r="12" spans="1:7" ht="22.5">
      <c r="A12" s="25"/>
      <c r="B12" s="42" t="s">
        <v>12</v>
      </c>
      <c r="C12" s="43" t="s">
        <v>13</v>
      </c>
      <c r="D12" s="37">
        <f>E12+F12</f>
        <v>12818</v>
      </c>
      <c r="E12" s="37"/>
      <c r="F12" s="44">
        <v>12818</v>
      </c>
      <c r="G12" s="10"/>
    </row>
    <row r="13" spans="1:7" ht="15">
      <c r="A13" s="25"/>
      <c r="B13" s="45" t="s">
        <v>14</v>
      </c>
      <c r="C13" s="31" t="s">
        <v>15</v>
      </c>
      <c r="D13" s="37">
        <f>F13</f>
        <v>198107</v>
      </c>
      <c r="E13" s="37"/>
      <c r="F13" s="38">
        <v>198107</v>
      </c>
      <c r="G13" s="10"/>
    </row>
    <row r="14" spans="1:7" ht="15">
      <c r="A14" s="25"/>
      <c r="B14" s="45" t="s">
        <v>17</v>
      </c>
      <c r="C14" s="31" t="s">
        <v>18</v>
      </c>
      <c r="D14" s="37">
        <f>F14</f>
        <v>157427</v>
      </c>
      <c r="E14" s="37"/>
      <c r="F14" s="38">
        <v>157427</v>
      </c>
      <c r="G14" s="10"/>
    </row>
    <row r="15" spans="1:7" ht="22.5">
      <c r="A15" s="25"/>
      <c r="B15" s="45" t="s">
        <v>19</v>
      </c>
      <c r="C15" s="31" t="s">
        <v>20</v>
      </c>
      <c r="D15" s="37">
        <f>F15</f>
        <v>104499</v>
      </c>
      <c r="E15" s="37"/>
      <c r="F15" s="38">
        <v>104499</v>
      </c>
      <c r="G15" s="10"/>
    </row>
    <row r="16" spans="1:7" ht="15">
      <c r="A16" s="46"/>
      <c r="B16" s="47" t="s">
        <v>21</v>
      </c>
      <c r="C16" s="43" t="s">
        <v>22</v>
      </c>
      <c r="D16" s="37">
        <f>F16</f>
        <v>17866</v>
      </c>
      <c r="E16" s="28"/>
      <c r="F16" s="38">
        <v>17866</v>
      </c>
      <c r="G16" s="10"/>
    </row>
    <row r="17" spans="1:7" ht="15">
      <c r="A17" s="25"/>
      <c r="B17" s="45" t="s">
        <v>23</v>
      </c>
      <c r="C17" s="31" t="s">
        <v>24</v>
      </c>
      <c r="D17" s="37">
        <f>F17</f>
        <v>202</v>
      </c>
      <c r="E17" s="40"/>
      <c r="F17" s="38">
        <v>202</v>
      </c>
      <c r="G17" s="10"/>
    </row>
    <row r="18" spans="1:7" ht="15">
      <c r="A18" s="25"/>
      <c r="B18" s="36" t="s">
        <v>25</v>
      </c>
      <c r="C18" s="27"/>
      <c r="D18" s="40">
        <f>D19+D24+D33+D34+D35+D38+D39</f>
        <v>1208266</v>
      </c>
      <c r="E18" s="40">
        <f>E20</f>
        <v>-13000</v>
      </c>
      <c r="F18" s="48">
        <f>F19+F24+F33+F34+F35+F38+F39</f>
        <v>1221276</v>
      </c>
      <c r="G18" s="10"/>
    </row>
    <row r="19" spans="1:7" ht="21">
      <c r="A19" s="25"/>
      <c r="B19" s="36" t="s">
        <v>26</v>
      </c>
      <c r="C19" s="27" t="s">
        <v>27</v>
      </c>
      <c r="D19" s="40">
        <v>484580</v>
      </c>
      <c r="E19" s="40">
        <f>E20</f>
        <v>-13000</v>
      </c>
      <c r="F19" s="41">
        <v>497580</v>
      </c>
      <c r="G19" s="10"/>
    </row>
    <row r="20" spans="1:7" ht="22.5">
      <c r="A20" s="25"/>
      <c r="B20" s="45" t="s">
        <v>28</v>
      </c>
      <c r="C20" s="31" t="s">
        <v>29</v>
      </c>
      <c r="D20" s="37">
        <f>F20+E20</f>
        <v>461617</v>
      </c>
      <c r="E20" s="37">
        <v>-13000</v>
      </c>
      <c r="F20" s="38">
        <v>474617</v>
      </c>
      <c r="G20" s="10"/>
    </row>
    <row r="21" spans="1:7" ht="22.5">
      <c r="A21" s="25"/>
      <c r="B21" s="45" t="s">
        <v>30</v>
      </c>
      <c r="C21" s="31" t="s">
        <v>31</v>
      </c>
      <c r="D21" s="37">
        <f>F21</f>
        <v>13480</v>
      </c>
      <c r="E21" s="37"/>
      <c r="F21" s="38">
        <v>13480</v>
      </c>
      <c r="G21" s="10"/>
    </row>
    <row r="22" spans="1:7" ht="15">
      <c r="A22" s="25"/>
      <c r="B22" s="45" t="s">
        <v>32</v>
      </c>
      <c r="C22" s="31" t="s">
        <v>33</v>
      </c>
      <c r="D22" s="37">
        <f>F22</f>
        <v>9438</v>
      </c>
      <c r="E22" s="37"/>
      <c r="F22" s="38">
        <v>9438</v>
      </c>
      <c r="G22" s="10"/>
    </row>
    <row r="23" spans="1:7" ht="22.5">
      <c r="A23" s="25"/>
      <c r="B23" s="45" t="s">
        <v>34</v>
      </c>
      <c r="C23" s="31" t="s">
        <v>35</v>
      </c>
      <c r="D23" s="37">
        <f>F23</f>
        <v>45</v>
      </c>
      <c r="E23" s="37"/>
      <c r="F23" s="38">
        <v>45</v>
      </c>
      <c r="G23" s="10"/>
    </row>
    <row r="24" spans="1:7" ht="15">
      <c r="A24" s="25"/>
      <c r="B24" s="49" t="s">
        <v>36</v>
      </c>
      <c r="C24" s="50" t="s">
        <v>37</v>
      </c>
      <c r="D24" s="40">
        <f>SUM(D25:D32)</f>
        <v>746964</v>
      </c>
      <c r="E24" s="40"/>
      <c r="F24" s="41">
        <v>746974</v>
      </c>
      <c r="G24" s="10"/>
    </row>
    <row r="25" spans="1:7" ht="15">
      <c r="A25" s="51"/>
      <c r="B25" s="52" t="s">
        <v>38</v>
      </c>
      <c r="C25" s="53" t="s">
        <v>39</v>
      </c>
      <c r="D25" s="37">
        <v>53378</v>
      </c>
      <c r="E25" s="54" t="s">
        <v>16</v>
      </c>
      <c r="F25" s="55">
        <v>53378</v>
      </c>
      <c r="G25" s="10"/>
    </row>
    <row r="26" spans="1:7" ht="22.5">
      <c r="A26" s="51"/>
      <c r="B26" s="52" t="s">
        <v>40</v>
      </c>
      <c r="C26" s="53" t="s">
        <v>41</v>
      </c>
      <c r="D26" s="37">
        <v>11754</v>
      </c>
      <c r="E26" s="54" t="s">
        <v>16</v>
      </c>
      <c r="F26" s="55">
        <v>11754</v>
      </c>
      <c r="G26" s="10"/>
    </row>
    <row r="27" spans="1:7" ht="22.5">
      <c r="A27" s="51"/>
      <c r="B27" s="52" t="s">
        <v>42</v>
      </c>
      <c r="C27" s="53" t="s">
        <v>43</v>
      </c>
      <c r="D27" s="37">
        <v>38106</v>
      </c>
      <c r="E27" s="54" t="s">
        <v>16</v>
      </c>
      <c r="F27" s="55">
        <v>38106</v>
      </c>
      <c r="G27" s="10"/>
    </row>
    <row r="28" spans="1:7" ht="33.75">
      <c r="A28" s="51"/>
      <c r="B28" s="52" t="s">
        <v>44</v>
      </c>
      <c r="C28" s="53" t="s">
        <v>45</v>
      </c>
      <c r="D28" s="37">
        <v>3819</v>
      </c>
      <c r="E28" s="54" t="s">
        <v>16</v>
      </c>
      <c r="F28" s="55">
        <v>3819</v>
      </c>
      <c r="G28" s="10"/>
    </row>
    <row r="29" spans="1:7" ht="15">
      <c r="A29" s="51"/>
      <c r="B29" s="52" t="s">
        <v>46</v>
      </c>
      <c r="C29" s="53" t="s">
        <v>47</v>
      </c>
      <c r="D29" s="37">
        <v>542470</v>
      </c>
      <c r="E29" s="54" t="s">
        <v>16</v>
      </c>
      <c r="F29" s="55">
        <v>540000</v>
      </c>
      <c r="G29" s="10"/>
    </row>
    <row r="30" spans="1:7" ht="15">
      <c r="A30" s="51"/>
      <c r="B30" s="52" t="s">
        <v>48</v>
      </c>
      <c r="C30" s="53" t="s">
        <v>49</v>
      </c>
      <c r="D30" s="37">
        <v>74277</v>
      </c>
      <c r="E30" s="54"/>
      <c r="F30" s="55">
        <v>74277</v>
      </c>
      <c r="G30" s="10"/>
    </row>
    <row r="31" spans="1:7" ht="15">
      <c r="A31" s="51"/>
      <c r="B31" s="52" t="s">
        <v>50</v>
      </c>
      <c r="C31" s="53" t="s">
        <v>51</v>
      </c>
      <c r="D31" s="37">
        <f>F31</f>
        <v>20588</v>
      </c>
      <c r="E31" s="54"/>
      <c r="F31" s="55">
        <v>20588</v>
      </c>
      <c r="G31" s="10"/>
    </row>
    <row r="32" spans="1:7" ht="15">
      <c r="A32" s="51"/>
      <c r="B32" s="52" t="s">
        <v>52</v>
      </c>
      <c r="C32" s="53" t="s">
        <v>53</v>
      </c>
      <c r="D32" s="37">
        <f>F32</f>
        <v>2572</v>
      </c>
      <c r="E32" s="54"/>
      <c r="F32" s="55">
        <v>2572</v>
      </c>
      <c r="G32" s="10"/>
    </row>
    <row r="33" spans="1:7" ht="21">
      <c r="A33" s="51"/>
      <c r="B33" s="49" t="s">
        <v>54</v>
      </c>
      <c r="C33" s="50" t="s">
        <v>55</v>
      </c>
      <c r="D33" s="56">
        <f>F33</f>
        <v>2751</v>
      </c>
      <c r="E33" s="56"/>
      <c r="F33" s="57">
        <v>2751</v>
      </c>
      <c r="G33" s="10"/>
    </row>
    <row r="34" spans="1:7" ht="15">
      <c r="A34" s="51"/>
      <c r="B34" s="49" t="s">
        <v>56</v>
      </c>
      <c r="C34" s="50" t="s">
        <v>57</v>
      </c>
      <c r="D34" s="56">
        <f aca="true" t="shared" si="0" ref="D34:D39">F34</f>
        <v>32412</v>
      </c>
      <c r="E34" s="56"/>
      <c r="F34" s="57">
        <v>32412</v>
      </c>
      <c r="G34" s="10"/>
    </row>
    <row r="35" spans="1:7" ht="21">
      <c r="A35" s="51"/>
      <c r="B35" s="58" t="s">
        <v>58</v>
      </c>
      <c r="C35" s="50" t="s">
        <v>59</v>
      </c>
      <c r="D35" s="56">
        <f t="shared" si="0"/>
        <v>-103300</v>
      </c>
      <c r="E35" s="56"/>
      <c r="F35" s="57">
        <f>SUM(F36:F37)</f>
        <v>-103300</v>
      </c>
      <c r="G35" s="10"/>
    </row>
    <row r="36" spans="1:7" ht="15">
      <c r="A36" s="51"/>
      <c r="B36" s="59" t="s">
        <v>60</v>
      </c>
      <c r="C36" s="53" t="s">
        <v>61</v>
      </c>
      <c r="D36" s="37">
        <f t="shared" si="0"/>
        <v>-83300</v>
      </c>
      <c r="E36" s="54"/>
      <c r="F36" s="55">
        <v>-83300</v>
      </c>
      <c r="G36" s="10"/>
    </row>
    <row r="37" spans="1:7" ht="33.75">
      <c r="A37" s="51"/>
      <c r="B37" s="52" t="s">
        <v>62</v>
      </c>
      <c r="C37" s="53" t="s">
        <v>63</v>
      </c>
      <c r="D37" s="37">
        <f t="shared" si="0"/>
        <v>-20000</v>
      </c>
      <c r="E37" s="54"/>
      <c r="F37" s="55">
        <v>-20000</v>
      </c>
      <c r="G37" s="10"/>
    </row>
    <row r="38" spans="1:7" ht="21">
      <c r="A38" s="51"/>
      <c r="B38" s="58" t="s">
        <v>65</v>
      </c>
      <c r="C38" s="60" t="s">
        <v>66</v>
      </c>
      <c r="D38" s="37">
        <f t="shared" si="0"/>
        <v>0</v>
      </c>
      <c r="E38" s="54"/>
      <c r="F38" s="55">
        <v>0</v>
      </c>
      <c r="G38" s="10"/>
    </row>
    <row r="39" spans="1:7" ht="15">
      <c r="A39" s="51"/>
      <c r="B39" s="49" t="s">
        <v>67</v>
      </c>
      <c r="C39" s="50" t="s">
        <v>68</v>
      </c>
      <c r="D39" s="56">
        <f t="shared" si="0"/>
        <v>44859</v>
      </c>
      <c r="E39" s="56"/>
      <c r="F39" s="57">
        <v>44859</v>
      </c>
      <c r="G39" s="10"/>
    </row>
    <row r="40" spans="1:7" ht="15">
      <c r="A40" s="51"/>
      <c r="B40" s="58"/>
      <c r="C40" s="61"/>
      <c r="D40" s="54"/>
      <c r="E40" s="54"/>
      <c r="F40" s="55"/>
      <c r="G40" s="10"/>
    </row>
    <row r="41" spans="1:8" ht="15">
      <c r="A41" s="51"/>
      <c r="B41" s="62" t="s">
        <v>71</v>
      </c>
      <c r="C41" s="63"/>
      <c r="D41" s="64">
        <f>D11+D18</f>
        <v>1699185</v>
      </c>
      <c r="E41" s="64">
        <f>E11+E18</f>
        <v>-13000</v>
      </c>
      <c r="F41" s="65">
        <f>F18+F11</f>
        <v>1712195</v>
      </c>
      <c r="G41" s="10"/>
      <c r="H41" s="3"/>
    </row>
    <row r="42" spans="1:8" ht="15">
      <c r="A42" s="406"/>
      <c r="B42" s="66" t="s">
        <v>72</v>
      </c>
      <c r="C42" s="67"/>
      <c r="D42" s="68">
        <f>E42+F42</f>
        <v>1838209</v>
      </c>
      <c r="E42" s="68">
        <f>E44</f>
        <v>1521009</v>
      </c>
      <c r="F42" s="69">
        <f>F44</f>
        <v>317200</v>
      </c>
      <c r="G42" s="10"/>
      <c r="H42" s="3"/>
    </row>
    <row r="43" spans="1:7" ht="15">
      <c r="A43" s="406"/>
      <c r="B43" s="70"/>
      <c r="C43" s="70"/>
      <c r="D43" s="71"/>
      <c r="E43" s="71"/>
      <c r="F43" s="72"/>
      <c r="G43" s="10"/>
    </row>
    <row r="44" spans="1:7" ht="21">
      <c r="A44" s="406"/>
      <c r="B44" s="73" t="s">
        <v>217</v>
      </c>
      <c r="C44" s="74" t="s">
        <v>73</v>
      </c>
      <c r="D44" s="75">
        <f>D45+D46+D47</f>
        <v>1838209</v>
      </c>
      <c r="E44" s="71">
        <f>SUM(E45:E52)</f>
        <v>1521009</v>
      </c>
      <c r="F44" s="76">
        <f>F45+F46+F47</f>
        <v>317200</v>
      </c>
      <c r="G44" s="10"/>
    </row>
    <row r="45" spans="1:7" ht="33.75">
      <c r="A45" s="406"/>
      <c r="B45" s="77" t="s">
        <v>74</v>
      </c>
      <c r="C45" s="78" t="s">
        <v>75</v>
      </c>
      <c r="D45" s="79">
        <f>E45+F45</f>
        <v>1521009</v>
      </c>
      <c r="E45" s="71">
        <v>1521009</v>
      </c>
      <c r="F45" s="72">
        <v>0</v>
      </c>
      <c r="G45" s="10"/>
    </row>
    <row r="46" spans="1:7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</row>
    <row r="47" spans="1:14" ht="33.75">
      <c r="A47" s="406"/>
      <c r="B47" s="81" t="s">
        <v>78</v>
      </c>
      <c r="C47" s="78" t="s">
        <v>79</v>
      </c>
      <c r="D47" s="79">
        <f>E47+F47</f>
        <v>0</v>
      </c>
      <c r="E47" s="71">
        <v>0</v>
      </c>
      <c r="F47" s="438">
        <v>0</v>
      </c>
      <c r="G47" s="10"/>
      <c r="J47" s="438">
        <v>138400</v>
      </c>
      <c r="N47" t="s">
        <v>16</v>
      </c>
    </row>
    <row r="48" spans="1:7" ht="15">
      <c r="A48" s="406"/>
      <c r="B48" s="81"/>
      <c r="C48" s="78"/>
      <c r="D48" s="79"/>
      <c r="E48" s="71"/>
      <c r="F48" s="72"/>
      <c r="G48" s="10"/>
    </row>
    <row r="49" spans="1:7" ht="15">
      <c r="A49" s="406"/>
      <c r="B49" s="408" t="s">
        <v>229</v>
      </c>
      <c r="C49" s="409"/>
      <c r="D49" s="410">
        <f>E49+F49</f>
        <v>0</v>
      </c>
      <c r="E49" s="410">
        <v>0</v>
      </c>
      <c r="F49" s="410">
        <f>F50</f>
        <v>0</v>
      </c>
      <c r="G49" s="410">
        <v>0</v>
      </c>
    </row>
    <row r="50" spans="1:7" ht="22.5">
      <c r="A50" s="406"/>
      <c r="B50" s="411" t="s">
        <v>230</v>
      </c>
      <c r="C50" s="412" t="s">
        <v>231</v>
      </c>
      <c r="D50" s="79">
        <f>E50+F50</f>
        <v>0</v>
      </c>
      <c r="E50" s="71"/>
      <c r="F50" s="72">
        <f>F51+F52</f>
        <v>0</v>
      </c>
      <c r="G50" s="10"/>
    </row>
    <row r="51" spans="1:7" ht="15">
      <c r="A51" s="406"/>
      <c r="B51" s="413" t="s">
        <v>232</v>
      </c>
      <c r="C51" s="414" t="s">
        <v>233</v>
      </c>
      <c r="D51" s="79">
        <f>E51+F51</f>
        <v>0</v>
      </c>
      <c r="E51" s="71"/>
      <c r="F51" s="72"/>
      <c r="G51" s="10"/>
    </row>
    <row r="52" spans="1:7" ht="15">
      <c r="A52" s="406"/>
      <c r="B52" s="413" t="s">
        <v>234</v>
      </c>
      <c r="C52" s="414" t="s">
        <v>235</v>
      </c>
      <c r="D52" s="79">
        <f>E52+F52</f>
        <v>0</v>
      </c>
      <c r="E52" s="71"/>
      <c r="F52" s="72"/>
      <c r="G52" s="10"/>
    </row>
    <row r="53" spans="1:7" ht="15">
      <c r="A53" s="406"/>
      <c r="B53" s="82" t="s">
        <v>80</v>
      </c>
      <c r="C53" s="83"/>
      <c r="D53" s="84">
        <f>D54+D55</f>
        <v>274935</v>
      </c>
      <c r="E53" s="68">
        <f>E54</f>
        <v>0</v>
      </c>
      <c r="F53" s="69">
        <f>F54</f>
        <v>274935</v>
      </c>
      <c r="G53" s="10"/>
    </row>
    <row r="54" spans="1:7" ht="21">
      <c r="A54" s="406"/>
      <c r="B54" s="82" t="s">
        <v>81</v>
      </c>
      <c r="C54" s="85" t="s">
        <v>82</v>
      </c>
      <c r="D54" s="86">
        <f>E54+F54</f>
        <v>274935</v>
      </c>
      <c r="E54" s="75">
        <f>E55+E56</f>
        <v>0</v>
      </c>
      <c r="F54" s="76">
        <f>F55+F56</f>
        <v>274935</v>
      </c>
      <c r="G54" s="10"/>
    </row>
    <row r="55" spans="1:7" ht="15">
      <c r="A55" s="406"/>
      <c r="B55" s="407" t="s">
        <v>228</v>
      </c>
      <c r="C55" s="83" t="s">
        <v>215</v>
      </c>
      <c r="D55" s="87">
        <f>E55+F55</f>
        <v>0</v>
      </c>
      <c r="E55" s="71"/>
      <c r="F55" s="72">
        <v>0</v>
      </c>
      <c r="G55" s="10"/>
    </row>
    <row r="56" spans="1:7" ht="15">
      <c r="A56" s="406"/>
      <c r="B56" s="80" t="s">
        <v>227</v>
      </c>
      <c r="C56" s="83" t="s">
        <v>216</v>
      </c>
      <c r="D56" s="87">
        <f>E56+F56</f>
        <v>274935</v>
      </c>
      <c r="E56" s="71"/>
      <c r="F56" s="72">
        <v>274935</v>
      </c>
      <c r="G56" s="10"/>
    </row>
    <row r="57" spans="1:7" ht="15">
      <c r="A57" s="406"/>
      <c r="B57" s="66" t="s">
        <v>242</v>
      </c>
      <c r="C57" s="67"/>
      <c r="D57" s="68">
        <f>D41+D42+D49+D53</f>
        <v>3812329</v>
      </c>
      <c r="E57" s="68">
        <f>E41+E42+E53</f>
        <v>1508009</v>
      </c>
      <c r="F57" s="69">
        <f>F41+F42+F49+F53</f>
        <v>2304330</v>
      </c>
      <c r="G57" s="10"/>
    </row>
    <row r="58" spans="1:7" ht="15">
      <c r="A58" s="406"/>
      <c r="B58" s="88"/>
      <c r="C58" s="67"/>
      <c r="D58" s="89"/>
      <c r="E58" s="89"/>
      <c r="F58" s="90"/>
      <c r="G58" s="10"/>
    </row>
    <row r="59" spans="1:7" ht="21">
      <c r="A59" s="406"/>
      <c r="B59" s="66" t="s">
        <v>83</v>
      </c>
      <c r="C59" s="91"/>
      <c r="D59" s="68">
        <f>D62+D64+D65+D69</f>
        <v>26459</v>
      </c>
      <c r="E59" s="68">
        <f>E64+E69</f>
        <v>61544</v>
      </c>
      <c r="F59" s="69">
        <f>F62+F65+F69+F60</f>
        <v>-35085</v>
      </c>
      <c r="G59" s="10"/>
    </row>
    <row r="60" spans="1:7" ht="22.5">
      <c r="A60" s="406"/>
      <c r="B60" s="415" t="s">
        <v>280</v>
      </c>
      <c r="C60" s="416" t="s">
        <v>281</v>
      </c>
      <c r="D60" s="68"/>
      <c r="E60" s="68"/>
      <c r="F60" s="69"/>
      <c r="G60" s="10"/>
    </row>
    <row r="61" spans="1:7" ht="22.5">
      <c r="A61" s="406"/>
      <c r="B61" s="407" t="s">
        <v>238</v>
      </c>
      <c r="C61" s="416" t="s">
        <v>281</v>
      </c>
      <c r="D61" s="68"/>
      <c r="E61" s="68"/>
      <c r="F61" s="69"/>
      <c r="G61" s="10"/>
    </row>
    <row r="62" spans="1:7" ht="22.5">
      <c r="A62" s="406"/>
      <c r="B62" s="415" t="s">
        <v>236</v>
      </c>
      <c r="C62" s="416" t="s">
        <v>237</v>
      </c>
      <c r="D62" s="75">
        <f aca="true" t="shared" si="1" ref="D62:D71">E62+F62</f>
        <v>0</v>
      </c>
      <c r="E62" s="68"/>
      <c r="F62" s="76">
        <v>0</v>
      </c>
      <c r="G62" s="10"/>
    </row>
    <row r="63" spans="1:7" ht="22.5">
      <c r="A63" s="406"/>
      <c r="B63" s="407" t="s">
        <v>238</v>
      </c>
      <c r="C63" s="417" t="s">
        <v>239</v>
      </c>
      <c r="D63" s="75">
        <f t="shared" si="1"/>
        <v>0</v>
      </c>
      <c r="E63" s="68"/>
      <c r="F63" s="76"/>
      <c r="G63" s="10"/>
    </row>
    <row r="64" spans="1:7" ht="33.75">
      <c r="A64" s="406"/>
      <c r="B64" s="418" t="s">
        <v>240</v>
      </c>
      <c r="C64" s="417" t="s">
        <v>241</v>
      </c>
      <c r="D64" s="75">
        <f t="shared" si="1"/>
        <v>-2000</v>
      </c>
      <c r="E64" s="75">
        <v>-2000</v>
      </c>
      <c r="F64" s="69"/>
      <c r="G64" s="10"/>
    </row>
    <row r="65" spans="1:10" ht="15">
      <c r="A65" s="406"/>
      <c r="B65" s="82" t="s">
        <v>84</v>
      </c>
      <c r="C65" s="85" t="s">
        <v>85</v>
      </c>
      <c r="D65" s="75">
        <f>D66+D67+D68</f>
        <v>-51000</v>
      </c>
      <c r="E65" s="75"/>
      <c r="F65" s="76">
        <f>F66+F67+F68</f>
        <v>-51000</v>
      </c>
      <c r="G65" s="10"/>
      <c r="J65" s="3"/>
    </row>
    <row r="66" spans="1:9" ht="22.5">
      <c r="A66" s="406"/>
      <c r="B66" s="80" t="s">
        <v>86</v>
      </c>
      <c r="C66" s="83" t="s">
        <v>87</v>
      </c>
      <c r="D66" s="79">
        <f t="shared" si="1"/>
        <v>0</v>
      </c>
      <c r="E66" s="71">
        <v>0</v>
      </c>
      <c r="F66" s="72">
        <v>0</v>
      </c>
      <c r="G66" s="10"/>
      <c r="I66">
        <v>125854</v>
      </c>
    </row>
    <row r="67" spans="1:11" ht="22.5">
      <c r="A67" s="406"/>
      <c r="B67" s="433" t="s">
        <v>271</v>
      </c>
      <c r="C67" s="83" t="s">
        <v>266</v>
      </c>
      <c r="D67" s="79">
        <f t="shared" si="1"/>
        <v>0</v>
      </c>
      <c r="E67" s="71"/>
      <c r="F67" s="438">
        <v>0</v>
      </c>
      <c r="G67" s="10"/>
      <c r="I67">
        <v>413302</v>
      </c>
      <c r="K67" s="438">
        <v>-35973</v>
      </c>
    </row>
    <row r="68" spans="1:7" ht="22.5">
      <c r="A68" s="406"/>
      <c r="B68" s="437" t="s">
        <v>272</v>
      </c>
      <c r="C68" s="83" t="s">
        <v>273</v>
      </c>
      <c r="D68" s="79">
        <f t="shared" si="1"/>
        <v>-51000</v>
      </c>
      <c r="E68" s="71"/>
      <c r="F68" s="72">
        <v>-51000</v>
      </c>
      <c r="G68" s="10"/>
    </row>
    <row r="69" spans="1:10" ht="21">
      <c r="A69" s="406"/>
      <c r="B69" s="92" t="s">
        <v>88</v>
      </c>
      <c r="C69" s="85" t="s">
        <v>89</v>
      </c>
      <c r="D69" s="75">
        <f t="shared" si="1"/>
        <v>79459</v>
      </c>
      <c r="E69" s="75">
        <f>E70+E71</f>
        <v>63544</v>
      </c>
      <c r="F69" s="76">
        <f>F70+F71</f>
        <v>15915</v>
      </c>
      <c r="G69" s="10"/>
      <c r="J69" t="s">
        <v>249</v>
      </c>
    </row>
    <row r="70" spans="1:17" ht="22.5">
      <c r="A70" s="406"/>
      <c r="B70" s="80" t="s">
        <v>90</v>
      </c>
      <c r="C70" s="83" t="s">
        <v>91</v>
      </c>
      <c r="D70" s="79">
        <f t="shared" si="1"/>
        <v>79459</v>
      </c>
      <c r="E70" s="71">
        <v>63544</v>
      </c>
      <c r="F70" s="72">
        <v>15915</v>
      </c>
      <c r="G70" s="10"/>
      <c r="J70">
        <v>101</v>
      </c>
      <c r="K70">
        <v>39000</v>
      </c>
      <c r="L70">
        <v>10.5</v>
      </c>
      <c r="M70">
        <f>K70*L70%</f>
        <v>4095</v>
      </c>
      <c r="N70">
        <v>2.8</v>
      </c>
      <c r="O70">
        <f>K70*N70%</f>
        <v>1092</v>
      </c>
      <c r="P70">
        <v>4.8</v>
      </c>
      <c r="Q70">
        <f>K70*P70%</f>
        <v>1872</v>
      </c>
    </row>
    <row r="71" spans="1:17" ht="22.5">
      <c r="A71" s="406"/>
      <c r="B71" s="80" t="s">
        <v>92</v>
      </c>
      <c r="C71" s="83" t="s">
        <v>93</v>
      </c>
      <c r="D71" s="79">
        <f t="shared" si="1"/>
        <v>0</v>
      </c>
      <c r="E71" s="71">
        <v>0</v>
      </c>
      <c r="F71" s="72">
        <v>0</v>
      </c>
      <c r="G71" s="10"/>
      <c r="J71">
        <v>208</v>
      </c>
      <c r="K71">
        <v>500</v>
      </c>
      <c r="P71">
        <v>4.8</v>
      </c>
      <c r="Q71">
        <f>K71*P71%</f>
        <v>24</v>
      </c>
    </row>
    <row r="72" spans="1:17" ht="15">
      <c r="A72" s="406"/>
      <c r="B72" s="66" t="s">
        <v>94</v>
      </c>
      <c r="C72" s="67"/>
      <c r="D72" s="68">
        <f>D57+D59</f>
        <v>3838788</v>
      </c>
      <c r="E72" s="68">
        <f>E57+E59</f>
        <v>1569553</v>
      </c>
      <c r="F72" s="69">
        <f>F57+F59</f>
        <v>2269245</v>
      </c>
      <c r="G72" s="10"/>
      <c r="H72" s="3"/>
      <c r="I72" s="3"/>
      <c r="K72">
        <f>SUM(K70:K71)</f>
        <v>39500</v>
      </c>
      <c r="M72">
        <f>SUM(M70:M71)</f>
        <v>4095</v>
      </c>
      <c r="O72">
        <f>SUM(O70:O71)</f>
        <v>1092</v>
      </c>
      <c r="Q72">
        <f>SUM(Q70:Q71)</f>
        <v>1896</v>
      </c>
    </row>
    <row r="73" spans="1:7" ht="15">
      <c r="A73" s="406"/>
      <c r="B73" s="81"/>
      <c r="C73" s="78"/>
      <c r="D73" s="71"/>
      <c r="E73" s="71"/>
      <c r="F73" s="72"/>
      <c r="G73" s="10"/>
    </row>
    <row r="74" spans="1:9" ht="15">
      <c r="A74" s="406"/>
      <c r="B74" s="66" t="s">
        <v>95</v>
      </c>
      <c r="C74" s="67"/>
      <c r="D74" s="68">
        <v>0</v>
      </c>
      <c r="E74" s="68">
        <v>0</v>
      </c>
      <c r="F74" s="69">
        <v>0</v>
      </c>
      <c r="G74" s="10"/>
      <c r="H74" s="428"/>
      <c r="I74" s="434"/>
    </row>
    <row r="75" spans="1:13" ht="15">
      <c r="A75" s="406"/>
      <c r="B75" s="93"/>
      <c r="C75" s="81"/>
      <c r="D75" s="71">
        <f>D72-D76</f>
        <v>-294404</v>
      </c>
      <c r="E75" s="71">
        <f>E72-E76</f>
        <v>24956</v>
      </c>
      <c r="F75" s="72">
        <f>F72-F76-G76</f>
        <v>-332650</v>
      </c>
      <c r="G75" s="10"/>
      <c r="M75">
        <f>M72+O72+Q72</f>
        <v>7083</v>
      </c>
    </row>
    <row r="76" spans="1:9" ht="15">
      <c r="A76" s="406"/>
      <c r="B76" s="94" t="s">
        <v>96</v>
      </c>
      <c r="C76" s="95"/>
      <c r="D76" s="75">
        <f>D81+D132+D168+D233+D267+D290+D371+D417+D454+D467</f>
        <v>4133192</v>
      </c>
      <c r="E76" s="75">
        <f>E81+E132+E168+E233+E267+E371+E467</f>
        <v>1544597</v>
      </c>
      <c r="F76" s="76">
        <f>F81+F132+F168+F233+F267+F290+F371+F417+F454+F467</f>
        <v>2577775</v>
      </c>
      <c r="G76" s="310">
        <f>G119+G371+G209</f>
        <v>24120</v>
      </c>
      <c r="I76" s="3"/>
    </row>
    <row r="77" spans="1:17" ht="15">
      <c r="A77" s="406"/>
      <c r="B77" s="96"/>
      <c r="C77" s="74"/>
      <c r="D77" s="71"/>
      <c r="E77" s="71"/>
      <c r="F77" s="72"/>
      <c r="G77" s="10"/>
      <c r="H77" s="3"/>
      <c r="J77">
        <v>101</v>
      </c>
      <c r="K77">
        <v>4000</v>
      </c>
      <c r="L77">
        <v>10.5</v>
      </c>
      <c r="M77">
        <f>K77*L77%</f>
        <v>420</v>
      </c>
      <c r="N77">
        <v>2.8</v>
      </c>
      <c r="O77">
        <f>K77*N77%</f>
        <v>111.99999999999999</v>
      </c>
      <c r="P77">
        <v>4.8</v>
      </c>
      <c r="Q77">
        <f>K77*P77%</f>
        <v>192</v>
      </c>
    </row>
    <row r="78" spans="1:9" ht="21">
      <c r="A78" s="406"/>
      <c r="B78" s="94" t="s">
        <v>97</v>
      </c>
      <c r="C78" s="74"/>
      <c r="D78" s="71"/>
      <c r="E78" s="71"/>
      <c r="F78" s="72"/>
      <c r="G78" s="10"/>
      <c r="H78" s="3"/>
      <c r="I78" s="3"/>
    </row>
    <row r="79" spans="1:13" ht="15">
      <c r="A79" s="406"/>
      <c r="B79" s="73"/>
      <c r="C79" s="74"/>
      <c r="D79" s="71"/>
      <c r="E79" s="71"/>
      <c r="F79" s="72"/>
      <c r="G79" s="10"/>
      <c r="M79">
        <f>+M77+O77+Q77</f>
        <v>724</v>
      </c>
    </row>
    <row r="80" spans="1:9" ht="21">
      <c r="A80" s="406"/>
      <c r="B80" s="66" t="s">
        <v>98</v>
      </c>
      <c r="C80" s="74"/>
      <c r="D80" s="79"/>
      <c r="E80" s="79"/>
      <c r="F80" s="97"/>
      <c r="G80" s="10"/>
      <c r="I80" s="3"/>
    </row>
    <row r="81" spans="1:10" ht="21">
      <c r="A81" s="98">
        <v>1</v>
      </c>
      <c r="B81" s="99" t="s">
        <v>99</v>
      </c>
      <c r="C81" s="100" t="s">
        <v>16</v>
      </c>
      <c r="D81" s="101">
        <f>D119+D130+D91</f>
        <v>816866</v>
      </c>
      <c r="E81" s="101">
        <f>E119+E130</f>
        <v>394616</v>
      </c>
      <c r="F81" s="102">
        <f>F119+F130+F91</f>
        <v>418430</v>
      </c>
      <c r="G81" s="432">
        <f>G119</f>
        <v>17120</v>
      </c>
      <c r="J81" t="s">
        <v>247</v>
      </c>
    </row>
    <row r="82" spans="1:17" ht="15">
      <c r="A82" s="103"/>
      <c r="B82" s="99"/>
      <c r="C82" s="100"/>
      <c r="D82" s="104"/>
      <c r="E82" s="104"/>
      <c r="F82" s="105"/>
      <c r="G82" s="10"/>
      <c r="J82">
        <v>101</v>
      </c>
      <c r="K82">
        <v>251304</v>
      </c>
      <c r="L82">
        <v>10.5</v>
      </c>
      <c r="M82">
        <f>K82*L82%</f>
        <v>26386.92</v>
      </c>
      <c r="N82">
        <v>2.8</v>
      </c>
      <c r="O82">
        <f>K82*N82%</f>
        <v>7036.512</v>
      </c>
      <c r="P82">
        <v>4.8</v>
      </c>
      <c r="Q82">
        <f>K82*P82%</f>
        <v>12062.592</v>
      </c>
    </row>
    <row r="83" spans="1:17" ht="30.75" customHeight="1">
      <c r="A83" s="435" t="s">
        <v>270</v>
      </c>
      <c r="B83" s="436" t="s">
        <v>269</v>
      </c>
      <c r="C83" s="100"/>
      <c r="D83" s="101"/>
      <c r="E83" s="101"/>
      <c r="F83" s="102"/>
      <c r="G83" s="10"/>
      <c r="H83" s="3"/>
      <c r="J83">
        <v>103</v>
      </c>
      <c r="L83">
        <v>10.5</v>
      </c>
      <c r="M83">
        <f>K83*L83%</f>
        <v>0</v>
      </c>
      <c r="N83">
        <v>2.8</v>
      </c>
      <c r="O83">
        <f>K83*N83%</f>
        <v>0</v>
      </c>
      <c r="P83">
        <v>4.8</v>
      </c>
      <c r="Q83">
        <f>K83*P83%</f>
        <v>0</v>
      </c>
    </row>
    <row r="84" spans="1:8" ht="22.5" customHeight="1">
      <c r="A84" s="435"/>
      <c r="B84" s="99" t="s">
        <v>100</v>
      </c>
      <c r="C84" s="100" t="s">
        <v>11</v>
      </c>
      <c r="D84" s="101">
        <f>E84+F84</f>
        <v>0</v>
      </c>
      <c r="E84" s="101"/>
      <c r="F84" s="102">
        <v>0</v>
      </c>
      <c r="G84" s="10"/>
      <c r="H84" s="3"/>
    </row>
    <row r="85" spans="1:8" ht="21.75" customHeight="1">
      <c r="A85" s="435"/>
      <c r="B85" s="99" t="s">
        <v>101</v>
      </c>
      <c r="C85" s="100" t="s">
        <v>102</v>
      </c>
      <c r="D85" s="101">
        <f>F85+E85</f>
        <v>0</v>
      </c>
      <c r="E85" s="101"/>
      <c r="F85" s="102">
        <v>0</v>
      </c>
      <c r="G85" s="10"/>
      <c r="H85" s="3"/>
    </row>
    <row r="86" spans="1:8" ht="24" customHeight="1">
      <c r="A86" s="435"/>
      <c r="B86" s="110" t="s">
        <v>103</v>
      </c>
      <c r="C86" s="100" t="s">
        <v>104</v>
      </c>
      <c r="D86" s="101">
        <f>E86+F86</f>
        <v>0</v>
      </c>
      <c r="E86" s="101"/>
      <c r="F86" s="102">
        <v>0</v>
      </c>
      <c r="G86" s="10"/>
      <c r="H86" s="3"/>
    </row>
    <row r="87" spans="1:8" ht="15" customHeight="1">
      <c r="A87" s="435"/>
      <c r="B87" s="99" t="s">
        <v>105</v>
      </c>
      <c r="C87" s="100" t="s">
        <v>106</v>
      </c>
      <c r="D87" s="101"/>
      <c r="E87" s="101"/>
      <c r="F87" s="102">
        <v>0</v>
      </c>
      <c r="G87" s="10"/>
      <c r="H87" s="3"/>
    </row>
    <row r="88" spans="1:8" ht="15" customHeight="1">
      <c r="A88" s="435"/>
      <c r="B88" s="108" t="s">
        <v>111</v>
      </c>
      <c r="C88" s="107" t="s">
        <v>112</v>
      </c>
      <c r="D88" s="101">
        <f>E88+F88</f>
        <v>0</v>
      </c>
      <c r="E88" s="101"/>
      <c r="F88" s="105">
        <v>0</v>
      </c>
      <c r="G88" s="10"/>
      <c r="H88" s="3"/>
    </row>
    <row r="89" spans="1:8" ht="15" customHeight="1">
      <c r="A89" s="435"/>
      <c r="B89" s="108" t="s">
        <v>115</v>
      </c>
      <c r="C89" s="107" t="s">
        <v>116</v>
      </c>
      <c r="D89" s="101">
        <f>E89+F89</f>
        <v>0</v>
      </c>
      <c r="E89" s="101"/>
      <c r="F89" s="105">
        <v>0</v>
      </c>
      <c r="G89" s="10"/>
      <c r="H89" s="3"/>
    </row>
    <row r="90" spans="1:8" ht="15" customHeight="1">
      <c r="A90" s="435"/>
      <c r="B90" s="108" t="s">
        <v>119</v>
      </c>
      <c r="C90" s="107" t="s">
        <v>120</v>
      </c>
      <c r="D90" s="101">
        <f>E90+F90</f>
        <v>0</v>
      </c>
      <c r="E90" s="101"/>
      <c r="F90" s="105">
        <v>0</v>
      </c>
      <c r="G90" s="10"/>
      <c r="H90" s="3"/>
    </row>
    <row r="91" spans="1:8" ht="15" customHeight="1">
      <c r="A91" s="435"/>
      <c r="B91" s="99" t="s">
        <v>123</v>
      </c>
      <c r="C91" s="100"/>
      <c r="D91" s="101">
        <f>D84+D85+D86+D87+D88+D89+D90</f>
        <v>0</v>
      </c>
      <c r="E91" s="101"/>
      <c r="F91" s="102">
        <f>F84+F85+F86+F87+F88+F89+F90</f>
        <v>0</v>
      </c>
      <c r="G91" s="10"/>
      <c r="H91" s="3"/>
    </row>
    <row r="92" spans="1:8" ht="18" customHeight="1">
      <c r="A92" s="435"/>
      <c r="B92" s="436"/>
      <c r="C92" s="100"/>
      <c r="D92" s="101"/>
      <c r="E92" s="101"/>
      <c r="F92" s="102"/>
      <c r="G92" s="10"/>
      <c r="H92" s="3"/>
    </row>
    <row r="93" spans="1:17" ht="15">
      <c r="A93" s="106" t="s">
        <v>126</v>
      </c>
      <c r="B93" s="99" t="s">
        <v>127</v>
      </c>
      <c r="C93" s="107"/>
      <c r="D93" s="104"/>
      <c r="E93" s="104"/>
      <c r="F93" s="105"/>
      <c r="G93" s="10"/>
      <c r="J93">
        <v>102</v>
      </c>
      <c r="K93">
        <v>25000</v>
      </c>
      <c r="L93">
        <v>18</v>
      </c>
      <c r="M93">
        <f>K93*L93%</f>
        <v>4500</v>
      </c>
      <c r="N93">
        <v>5</v>
      </c>
      <c r="O93">
        <f>K93*N93%</f>
        <v>1250</v>
      </c>
      <c r="P93">
        <v>8</v>
      </c>
      <c r="Q93">
        <f>K93*P93%</f>
        <v>2000</v>
      </c>
    </row>
    <row r="94" spans="1:17" ht="15">
      <c r="A94" s="103"/>
      <c r="B94" s="108"/>
      <c r="C94" s="107"/>
      <c r="D94" s="104"/>
      <c r="E94" s="104"/>
      <c r="F94" s="105"/>
      <c r="G94" s="10"/>
      <c r="J94">
        <v>109</v>
      </c>
      <c r="K94">
        <v>38900</v>
      </c>
      <c r="L94">
        <v>10.5</v>
      </c>
      <c r="M94">
        <f>K94*L94%</f>
        <v>4084.5</v>
      </c>
      <c r="N94">
        <v>2.8</v>
      </c>
      <c r="O94">
        <f>K94*N94%</f>
        <v>1089.1999999999998</v>
      </c>
      <c r="P94">
        <v>4.8</v>
      </c>
      <c r="Q94">
        <f>K94*P94%</f>
        <v>1867.2</v>
      </c>
    </row>
    <row r="95" spans="1:17" ht="21">
      <c r="A95" s="109"/>
      <c r="B95" s="99" t="s">
        <v>100</v>
      </c>
      <c r="C95" s="100" t="s">
        <v>11</v>
      </c>
      <c r="D95" s="101">
        <f>E95+F95+G95</f>
        <v>337924</v>
      </c>
      <c r="E95" s="101">
        <v>323524</v>
      </c>
      <c r="F95" s="102"/>
      <c r="G95" s="10">
        <v>14400</v>
      </c>
      <c r="J95">
        <v>109</v>
      </c>
      <c r="K95">
        <v>8320</v>
      </c>
      <c r="L95">
        <v>18</v>
      </c>
      <c r="M95">
        <f>K95*L95%</f>
        <v>1497.6</v>
      </c>
      <c r="N95">
        <v>5</v>
      </c>
      <c r="O95">
        <f>K95*N95%</f>
        <v>416</v>
      </c>
      <c r="P95">
        <v>8</v>
      </c>
      <c r="Q95">
        <f>K95*P95%</f>
        <v>665.6</v>
      </c>
    </row>
    <row r="96" spans="1:17" ht="21">
      <c r="A96" s="109"/>
      <c r="B96" s="99" t="s">
        <v>101</v>
      </c>
      <c r="C96" s="100" t="s">
        <v>102</v>
      </c>
      <c r="D96" s="101">
        <f>E96+F96+G96</f>
        <v>20230</v>
      </c>
      <c r="E96" s="101">
        <v>8130</v>
      </c>
      <c r="F96" s="102">
        <v>12000</v>
      </c>
      <c r="G96" s="10">
        <v>100</v>
      </c>
      <c r="K96">
        <f>SUM(K82:K95)</f>
        <v>323524</v>
      </c>
      <c r="M96">
        <f>SUM(M82:M95)</f>
        <v>36469.02</v>
      </c>
      <c r="O96">
        <f>SUM(O82:O95)</f>
        <v>9791.712</v>
      </c>
      <c r="Q96">
        <f>SUM(Q82:Q95)</f>
        <v>16595.392</v>
      </c>
    </row>
    <row r="97" spans="1:11" ht="21">
      <c r="A97" s="103"/>
      <c r="B97" s="110" t="s">
        <v>103</v>
      </c>
      <c r="C97" s="100" t="s">
        <v>104</v>
      </c>
      <c r="D97" s="101">
        <f>E97+F97+G97</f>
        <v>67212</v>
      </c>
      <c r="E97" s="101">
        <v>62962</v>
      </c>
      <c r="F97" s="102">
        <v>1630</v>
      </c>
      <c r="G97" s="10">
        <v>2620</v>
      </c>
      <c r="J97">
        <v>202</v>
      </c>
      <c r="K97">
        <v>6000</v>
      </c>
    </row>
    <row r="98" spans="1:17" ht="15">
      <c r="A98" s="103"/>
      <c r="B98" s="99" t="s">
        <v>105</v>
      </c>
      <c r="C98" s="100" t="s">
        <v>106</v>
      </c>
      <c r="D98" s="101">
        <f>E98+F98+G98</f>
        <v>0</v>
      </c>
      <c r="E98" s="101"/>
      <c r="F98" s="102"/>
      <c r="G98" s="10"/>
      <c r="J98">
        <v>208</v>
      </c>
      <c r="K98">
        <v>2130</v>
      </c>
      <c r="P98">
        <v>4.8</v>
      </c>
      <c r="Q98">
        <f>K98*P98%</f>
        <v>102.24000000000001</v>
      </c>
    </row>
    <row r="99" spans="1:7" ht="15">
      <c r="A99" s="103"/>
      <c r="B99" s="170" t="s">
        <v>107</v>
      </c>
      <c r="C99" s="160" t="s">
        <v>108</v>
      </c>
      <c r="D99" s="101">
        <f aca="true" t="shared" si="2" ref="D99:D114">F99</f>
        <v>10000</v>
      </c>
      <c r="E99" s="101"/>
      <c r="F99" s="105">
        <v>10000</v>
      </c>
      <c r="G99" s="10"/>
    </row>
    <row r="100" spans="1:11" ht="15">
      <c r="A100" s="103"/>
      <c r="B100" s="108" t="s">
        <v>111</v>
      </c>
      <c r="C100" s="107" t="s">
        <v>112</v>
      </c>
      <c r="D100" s="101">
        <f t="shared" si="2"/>
        <v>25000</v>
      </c>
      <c r="E100" s="104" t="s">
        <v>16</v>
      </c>
      <c r="F100" s="105">
        <v>25000</v>
      </c>
      <c r="G100" s="10"/>
      <c r="K100">
        <f>K96+K97+K98</f>
        <v>331654</v>
      </c>
    </row>
    <row r="101" spans="1:7" ht="15">
      <c r="A101" s="103"/>
      <c r="B101" s="108" t="s">
        <v>113</v>
      </c>
      <c r="C101" s="107" t="s">
        <v>114</v>
      </c>
      <c r="D101" s="101">
        <f t="shared" si="2"/>
        <v>30000</v>
      </c>
      <c r="E101" s="104" t="s">
        <v>16</v>
      </c>
      <c r="F101" s="105">
        <v>30000</v>
      </c>
      <c r="G101" s="10"/>
    </row>
    <row r="102" spans="1:15" ht="15">
      <c r="A102" s="103"/>
      <c r="B102" s="108" t="s">
        <v>115</v>
      </c>
      <c r="C102" s="107" t="s">
        <v>116</v>
      </c>
      <c r="D102" s="101">
        <f t="shared" si="2"/>
        <v>130000</v>
      </c>
      <c r="E102" s="104" t="s">
        <v>16</v>
      </c>
      <c r="F102" s="105">
        <v>130000</v>
      </c>
      <c r="G102" s="10"/>
      <c r="K102">
        <f>K100+O102</f>
        <v>394612.364</v>
      </c>
      <c r="O102">
        <f>M96+O96+Q96+Q98</f>
        <v>62958.363999999994</v>
      </c>
    </row>
    <row r="103" spans="1:7" ht="15">
      <c r="A103" s="103"/>
      <c r="B103" s="108" t="s">
        <v>284</v>
      </c>
      <c r="C103" s="107" t="s">
        <v>118</v>
      </c>
      <c r="D103" s="101">
        <f t="shared" si="2"/>
        <v>0</v>
      </c>
      <c r="E103" s="104"/>
      <c r="F103" s="105"/>
      <c r="G103" s="10"/>
    </row>
    <row r="104" spans="1:7" ht="15">
      <c r="A104" s="103"/>
      <c r="B104" s="108" t="s">
        <v>119</v>
      </c>
      <c r="C104" s="107" t="s">
        <v>120</v>
      </c>
      <c r="D104" s="101">
        <f t="shared" si="2"/>
        <v>10000</v>
      </c>
      <c r="E104" s="104" t="s">
        <v>16</v>
      </c>
      <c r="F104" s="105">
        <v>10000</v>
      </c>
      <c r="G104" s="10"/>
    </row>
    <row r="105" spans="1:7" ht="15">
      <c r="A105" s="103"/>
      <c r="B105" s="108" t="s">
        <v>277</v>
      </c>
      <c r="C105" s="107" t="s">
        <v>275</v>
      </c>
      <c r="D105" s="101">
        <f t="shared" si="2"/>
        <v>1000</v>
      </c>
      <c r="E105" s="104"/>
      <c r="F105" s="105">
        <v>1000</v>
      </c>
      <c r="G105" s="10"/>
    </row>
    <row r="106" spans="1:17" ht="15">
      <c r="A106" s="103"/>
      <c r="B106" s="108" t="s">
        <v>133</v>
      </c>
      <c r="C106" s="107" t="s">
        <v>134</v>
      </c>
      <c r="D106" s="101">
        <f t="shared" si="2"/>
        <v>8000</v>
      </c>
      <c r="E106" s="104" t="s">
        <v>16</v>
      </c>
      <c r="F106" s="105">
        <v>8000</v>
      </c>
      <c r="G106" s="10"/>
      <c r="J106">
        <v>101</v>
      </c>
      <c r="K106">
        <v>9000</v>
      </c>
      <c r="L106">
        <v>10.5</v>
      </c>
      <c r="M106">
        <f>K106*L106%</f>
        <v>945</v>
      </c>
      <c r="N106">
        <v>2.8</v>
      </c>
      <c r="O106">
        <f>K106*N106%</f>
        <v>251.99999999999997</v>
      </c>
      <c r="P106">
        <v>4.8</v>
      </c>
      <c r="Q106">
        <f>K106*P106%</f>
        <v>432</v>
      </c>
    </row>
    <row r="107" spans="1:7" ht="15">
      <c r="A107" s="103"/>
      <c r="B107" s="108" t="s">
        <v>282</v>
      </c>
      <c r="C107" s="107" t="s">
        <v>276</v>
      </c>
      <c r="D107" s="101">
        <f t="shared" si="2"/>
        <v>2000</v>
      </c>
      <c r="E107" s="104"/>
      <c r="F107" s="105">
        <v>2000</v>
      </c>
      <c r="G107" s="10"/>
    </row>
    <row r="108" spans="1:17" ht="22.5">
      <c r="A108" s="103"/>
      <c r="B108" s="108" t="s">
        <v>135</v>
      </c>
      <c r="C108" s="107" t="s">
        <v>136</v>
      </c>
      <c r="D108" s="101">
        <f t="shared" si="2"/>
        <v>10000</v>
      </c>
      <c r="E108" s="104" t="s">
        <v>16</v>
      </c>
      <c r="F108" s="105">
        <v>10000</v>
      </c>
      <c r="G108" s="10"/>
      <c r="J108">
        <v>209</v>
      </c>
      <c r="L108">
        <v>10.5</v>
      </c>
      <c r="M108">
        <f>K108*L108%</f>
        <v>0</v>
      </c>
      <c r="N108">
        <v>2.8</v>
      </c>
      <c r="O108">
        <f>K108*N108%</f>
        <v>0</v>
      </c>
      <c r="P108">
        <v>4.8</v>
      </c>
      <c r="Q108">
        <f>K108*P108%</f>
        <v>0</v>
      </c>
    </row>
    <row r="109" spans="1:17" ht="22.5">
      <c r="A109" s="103"/>
      <c r="B109" s="108" t="s">
        <v>265</v>
      </c>
      <c r="C109" s="107" t="s">
        <v>137</v>
      </c>
      <c r="D109" s="101">
        <f t="shared" si="2"/>
        <v>20000</v>
      </c>
      <c r="E109" s="104"/>
      <c r="F109" s="105">
        <v>20000</v>
      </c>
      <c r="G109" s="10"/>
      <c r="J109">
        <v>208</v>
      </c>
      <c r="K109">
        <v>100</v>
      </c>
      <c r="P109">
        <v>4.8</v>
      </c>
      <c r="Q109">
        <f>K109*P109%</f>
        <v>4.8</v>
      </c>
    </row>
    <row r="110" spans="1:17" ht="22.5">
      <c r="A110" s="103"/>
      <c r="B110" s="108" t="s">
        <v>121</v>
      </c>
      <c r="C110" s="107" t="s">
        <v>122</v>
      </c>
      <c r="D110" s="101">
        <f t="shared" si="2"/>
        <v>3000</v>
      </c>
      <c r="E110" s="104" t="s">
        <v>16</v>
      </c>
      <c r="F110" s="105">
        <v>3000</v>
      </c>
      <c r="G110" s="10"/>
      <c r="K110">
        <f>SUM(K106:K109)</f>
        <v>9100</v>
      </c>
      <c r="M110">
        <f>SUM(M106:M109)</f>
        <v>945</v>
      </c>
      <c r="O110">
        <f>SUM(O106:O109)</f>
        <v>251.99999999999997</v>
      </c>
      <c r="Q110">
        <f>SUM(Q106:Q109)</f>
        <v>436.8</v>
      </c>
    </row>
    <row r="111" spans="1:10" ht="33.75">
      <c r="A111" s="103"/>
      <c r="B111" s="108" t="s">
        <v>263</v>
      </c>
      <c r="C111" s="107" t="s">
        <v>264</v>
      </c>
      <c r="D111" s="101">
        <f t="shared" si="2"/>
        <v>25000</v>
      </c>
      <c r="E111" s="104" t="s">
        <v>16</v>
      </c>
      <c r="F111" s="105">
        <v>25000</v>
      </c>
      <c r="G111" s="10"/>
      <c r="J111" t="s">
        <v>248</v>
      </c>
    </row>
    <row r="112" spans="1:17" ht="15">
      <c r="A112" s="103"/>
      <c r="B112" s="99" t="s">
        <v>138</v>
      </c>
      <c r="C112" s="100" t="s">
        <v>64</v>
      </c>
      <c r="D112" s="101">
        <f t="shared" si="2"/>
        <v>6500</v>
      </c>
      <c r="E112" s="101" t="s">
        <v>16</v>
      </c>
      <c r="F112" s="102">
        <v>6500</v>
      </c>
      <c r="G112" s="10"/>
      <c r="J112">
        <v>101</v>
      </c>
      <c r="K112">
        <v>37225</v>
      </c>
      <c r="L112">
        <v>10.5</v>
      </c>
      <c r="M112">
        <f>K112*L112%</f>
        <v>3908.625</v>
      </c>
      <c r="N112">
        <v>2.8</v>
      </c>
      <c r="O112">
        <f>K112*N112%</f>
        <v>1042.3</v>
      </c>
      <c r="P112">
        <v>4.8</v>
      </c>
      <c r="Q112">
        <f>K112*P112%</f>
        <v>1786.8</v>
      </c>
    </row>
    <row r="113" spans="1:19" ht="22.5">
      <c r="A113" s="103"/>
      <c r="B113" s="111" t="s">
        <v>139</v>
      </c>
      <c r="C113" s="107" t="s">
        <v>140</v>
      </c>
      <c r="D113" s="101">
        <f t="shared" si="2"/>
        <v>30000</v>
      </c>
      <c r="E113" s="104" t="s">
        <v>16</v>
      </c>
      <c r="F113" s="105">
        <v>30000</v>
      </c>
      <c r="G113" s="10"/>
      <c r="J113">
        <v>209</v>
      </c>
      <c r="L113">
        <v>10.5</v>
      </c>
      <c r="M113">
        <f>K113*L113%</f>
        <v>0</v>
      </c>
      <c r="N113">
        <v>2.8</v>
      </c>
      <c r="O113">
        <f>K113*N113%</f>
        <v>0</v>
      </c>
      <c r="P113">
        <v>4.8</v>
      </c>
      <c r="Q113">
        <f>K113*P113%</f>
        <v>0</v>
      </c>
      <c r="S113">
        <f>M113+O113+Q113</f>
        <v>0</v>
      </c>
    </row>
    <row r="114" spans="1:17" ht="21">
      <c r="A114" s="103"/>
      <c r="B114" s="99" t="s">
        <v>141</v>
      </c>
      <c r="C114" s="100" t="s">
        <v>70</v>
      </c>
      <c r="D114" s="101">
        <f t="shared" si="2"/>
        <v>1000</v>
      </c>
      <c r="E114" s="101" t="s">
        <v>16</v>
      </c>
      <c r="F114" s="102">
        <v>1000</v>
      </c>
      <c r="G114" s="10"/>
      <c r="J114">
        <v>208</v>
      </c>
      <c r="K114">
        <v>600</v>
      </c>
      <c r="P114">
        <v>4.8</v>
      </c>
      <c r="Q114">
        <f>K114*P114%</f>
        <v>28.8</v>
      </c>
    </row>
    <row r="115" spans="1:17" ht="15">
      <c r="A115" s="103"/>
      <c r="B115" s="99" t="s">
        <v>123</v>
      </c>
      <c r="C115" s="107"/>
      <c r="D115" s="101">
        <f>SUM(D95:D114)</f>
        <v>736866</v>
      </c>
      <c r="E115" s="101"/>
      <c r="F115" s="102">
        <f>SUM(F96:F114)</f>
        <v>325130</v>
      </c>
      <c r="G115" s="432">
        <f>SUM(G95:G114)</f>
        <v>17120</v>
      </c>
      <c r="K115">
        <f>SUM(K112:K114)</f>
        <v>37825</v>
      </c>
      <c r="M115">
        <f>SUM(M112:M114)</f>
        <v>3908.625</v>
      </c>
      <c r="O115">
        <f>SUM(O112:O114)</f>
        <v>1042.3</v>
      </c>
      <c r="Q115">
        <f>SUM(Q112:Q114)</f>
        <v>1815.6</v>
      </c>
    </row>
    <row r="116" spans="1:13" ht="15">
      <c r="A116" s="103"/>
      <c r="B116" s="424" t="s">
        <v>142</v>
      </c>
      <c r="C116" s="425" t="s">
        <v>143</v>
      </c>
      <c r="D116" s="101">
        <f>E116+F116</f>
        <v>0</v>
      </c>
      <c r="E116" s="101"/>
      <c r="F116" s="102">
        <v>0</v>
      </c>
      <c r="G116" s="10"/>
      <c r="M116">
        <f>M115+O115+Q115</f>
        <v>6766.525</v>
      </c>
    </row>
    <row r="117" spans="1:7" ht="15">
      <c r="A117" s="103"/>
      <c r="B117" s="286" t="s">
        <v>144</v>
      </c>
      <c r="C117" s="287" t="s">
        <v>145</v>
      </c>
      <c r="D117" s="101">
        <f>E117+F117</f>
        <v>0</v>
      </c>
      <c r="E117" s="101"/>
      <c r="F117" s="102">
        <v>0</v>
      </c>
      <c r="G117" s="10"/>
    </row>
    <row r="118" spans="1:7" ht="15">
      <c r="A118" s="103"/>
      <c r="B118" s="286" t="s">
        <v>285</v>
      </c>
      <c r="C118" s="287" t="s">
        <v>243</v>
      </c>
      <c r="D118" s="101"/>
      <c r="E118" s="101"/>
      <c r="F118" s="102">
        <v>13300</v>
      </c>
      <c r="G118" s="10"/>
    </row>
    <row r="119" spans="1:11" ht="15">
      <c r="A119" s="109"/>
      <c r="B119" s="99" t="s">
        <v>124</v>
      </c>
      <c r="C119" s="100" t="s">
        <v>125</v>
      </c>
      <c r="D119" s="101">
        <f>D115+D116+D117</f>
        <v>736866</v>
      </c>
      <c r="E119" s="101">
        <f>SUM(E95:E115)</f>
        <v>394616</v>
      </c>
      <c r="F119" s="102">
        <f>F115+F116+F117+F118</f>
        <v>338430</v>
      </c>
      <c r="G119" s="432">
        <f>G115</f>
        <v>17120</v>
      </c>
      <c r="K119">
        <f>K115+M116</f>
        <v>44591.525</v>
      </c>
    </row>
    <row r="120" spans="1:7" ht="15">
      <c r="A120" s="109"/>
      <c r="B120" s="99"/>
      <c r="C120" s="100"/>
      <c r="D120" s="101"/>
      <c r="E120" s="101"/>
      <c r="F120" s="102"/>
      <c r="G120" s="10"/>
    </row>
    <row r="121" spans="1:10" ht="15">
      <c r="A121" s="112" t="s">
        <v>147</v>
      </c>
      <c r="B121" s="113" t="s">
        <v>148</v>
      </c>
      <c r="C121" s="114"/>
      <c r="D121" s="115"/>
      <c r="E121" s="115"/>
      <c r="F121" s="116"/>
      <c r="G121" s="10"/>
      <c r="J121" t="s">
        <v>248</v>
      </c>
    </row>
    <row r="122" spans="1:17" ht="15">
      <c r="A122" s="117"/>
      <c r="B122" s="118"/>
      <c r="C122" s="114"/>
      <c r="D122" s="115"/>
      <c r="E122" s="115"/>
      <c r="F122" s="116"/>
      <c r="G122" s="10"/>
      <c r="J122">
        <v>101</v>
      </c>
      <c r="K122">
        <v>69360</v>
      </c>
      <c r="L122">
        <v>10.5</v>
      </c>
      <c r="M122">
        <f>K122*L122%</f>
        <v>7282.8</v>
      </c>
      <c r="N122">
        <v>2.8</v>
      </c>
      <c r="O122">
        <f>K122*N122%</f>
        <v>1942.0799999999997</v>
      </c>
      <c r="P122">
        <v>4.8</v>
      </c>
      <c r="Q122">
        <f>K122*P122%</f>
        <v>3329.28</v>
      </c>
    </row>
    <row r="123" spans="1:19" ht="21">
      <c r="A123" s="117"/>
      <c r="B123" s="113" t="s">
        <v>100</v>
      </c>
      <c r="C123" s="119" t="s">
        <v>11</v>
      </c>
      <c r="D123" s="120">
        <f>F123</f>
        <v>62000</v>
      </c>
      <c r="E123" s="120"/>
      <c r="F123" s="121">
        <v>62000</v>
      </c>
      <c r="G123" s="10"/>
      <c r="J123">
        <v>209</v>
      </c>
      <c r="L123">
        <v>10.5</v>
      </c>
      <c r="M123">
        <f>K123*L123%</f>
        <v>0</v>
      </c>
      <c r="N123">
        <v>2.8</v>
      </c>
      <c r="O123">
        <f>K123*N123%</f>
        <v>0</v>
      </c>
      <c r="P123">
        <v>4.8</v>
      </c>
      <c r="Q123">
        <f>K123*P123%</f>
        <v>0</v>
      </c>
      <c r="S123">
        <f>M123+O123+Q123</f>
        <v>0</v>
      </c>
    </row>
    <row r="124" spans="1:17" ht="21">
      <c r="A124" s="117"/>
      <c r="B124" s="113" t="s">
        <v>101</v>
      </c>
      <c r="C124" s="119" t="s">
        <v>102</v>
      </c>
      <c r="D124" s="120">
        <f aca="true" t="shared" si="3" ref="D124:D129">F124</f>
        <v>0</v>
      </c>
      <c r="E124" s="120"/>
      <c r="F124" s="121">
        <v>0</v>
      </c>
      <c r="G124" s="10"/>
      <c r="J124">
        <v>208</v>
      </c>
      <c r="K124">
        <v>600</v>
      </c>
      <c r="P124">
        <v>4.8</v>
      </c>
      <c r="Q124">
        <f>K124*P124%</f>
        <v>28.8</v>
      </c>
    </row>
    <row r="125" spans="1:17" ht="21">
      <c r="A125" s="117"/>
      <c r="B125" s="122" t="s">
        <v>103</v>
      </c>
      <c r="C125" s="119" t="s">
        <v>104</v>
      </c>
      <c r="D125" s="120">
        <f t="shared" si="3"/>
        <v>10600</v>
      </c>
      <c r="E125" s="120"/>
      <c r="F125" s="121">
        <v>10600</v>
      </c>
      <c r="G125" s="10"/>
      <c r="K125">
        <f>SUM(K122:K124)</f>
        <v>69960</v>
      </c>
      <c r="M125">
        <f>SUM(M122:M124)</f>
        <v>7282.8</v>
      </c>
      <c r="O125">
        <f>SUM(O122:O124)</f>
        <v>1942.0799999999997</v>
      </c>
      <c r="Q125">
        <f>SUM(Q122:Q124)</f>
        <v>3358.0800000000004</v>
      </c>
    </row>
    <row r="126" spans="1:13" ht="15">
      <c r="A126" s="117"/>
      <c r="B126" s="113" t="s">
        <v>105</v>
      </c>
      <c r="C126" s="119" t="s">
        <v>106</v>
      </c>
      <c r="D126" s="120">
        <f t="shared" si="3"/>
        <v>0</v>
      </c>
      <c r="E126" s="120"/>
      <c r="F126" s="121">
        <v>0</v>
      </c>
      <c r="G126" s="10"/>
      <c r="M126">
        <f>M125+O125+Q125</f>
        <v>12582.96</v>
      </c>
    </row>
    <row r="127" spans="1:11" ht="15">
      <c r="A127" s="117"/>
      <c r="B127" s="118" t="s">
        <v>111</v>
      </c>
      <c r="C127" s="114" t="s">
        <v>112</v>
      </c>
      <c r="D127" s="120">
        <f t="shared" si="3"/>
        <v>5000</v>
      </c>
      <c r="E127" s="115"/>
      <c r="F127" s="116">
        <v>5000</v>
      </c>
      <c r="G127" s="10"/>
      <c r="K127">
        <f>K125+M126</f>
        <v>82542.95999999999</v>
      </c>
    </row>
    <row r="128" spans="1:7" ht="15">
      <c r="A128" s="117"/>
      <c r="B128" s="118" t="s">
        <v>113</v>
      </c>
      <c r="C128" s="114" t="s">
        <v>114</v>
      </c>
      <c r="D128" s="120">
        <f t="shared" si="3"/>
        <v>1400</v>
      </c>
      <c r="E128" s="115"/>
      <c r="F128" s="116">
        <v>1400</v>
      </c>
      <c r="G128" s="10"/>
    </row>
    <row r="129" spans="1:7" ht="15">
      <c r="A129" s="117"/>
      <c r="B129" s="118" t="s">
        <v>115</v>
      </c>
      <c r="C129" s="114" t="s">
        <v>116</v>
      </c>
      <c r="D129" s="120">
        <f t="shared" si="3"/>
        <v>1000</v>
      </c>
      <c r="E129" s="115"/>
      <c r="F129" s="116">
        <v>1000</v>
      </c>
      <c r="G129" s="10"/>
    </row>
    <row r="130" spans="1:7" ht="15">
      <c r="A130" s="117"/>
      <c r="B130" s="113" t="s">
        <v>124</v>
      </c>
      <c r="C130" s="119" t="s">
        <v>125</v>
      </c>
      <c r="D130" s="120">
        <f>SUM(D123:D129)</f>
        <v>80000</v>
      </c>
      <c r="E130" s="120"/>
      <c r="F130" s="121">
        <f>SUM(F123:F129)</f>
        <v>80000</v>
      </c>
      <c r="G130" s="10"/>
    </row>
    <row r="131" spans="1:7" ht="15">
      <c r="A131" s="117"/>
      <c r="B131" s="122"/>
      <c r="C131" s="119"/>
      <c r="D131" s="121"/>
      <c r="E131" s="121"/>
      <c r="F131" s="121"/>
      <c r="G131" s="10"/>
    </row>
    <row r="132" spans="1:7" ht="15">
      <c r="A132" s="123">
        <v>1</v>
      </c>
      <c r="B132" s="124" t="s">
        <v>150</v>
      </c>
      <c r="C132" s="125" t="s">
        <v>16</v>
      </c>
      <c r="D132" s="126">
        <f>D144+D156+D166</f>
        <v>68716</v>
      </c>
      <c r="E132" s="126">
        <f>E144+E156+E166</f>
        <v>65216</v>
      </c>
      <c r="F132" s="126">
        <f>F144+F156+F166</f>
        <v>3500</v>
      </c>
      <c r="G132" s="127">
        <f>G144+G156+G166</f>
        <v>0</v>
      </c>
    </row>
    <row r="133" spans="1:7" ht="15">
      <c r="A133" s="128"/>
      <c r="B133" s="124"/>
      <c r="C133" s="125"/>
      <c r="D133" s="129"/>
      <c r="E133" s="129"/>
      <c r="F133" s="129"/>
      <c r="G133" s="130"/>
    </row>
    <row r="134" spans="1:7" ht="42">
      <c r="A134" s="151" t="s">
        <v>155</v>
      </c>
      <c r="B134" s="152" t="s">
        <v>156</v>
      </c>
      <c r="C134" s="131"/>
      <c r="D134" s="129"/>
      <c r="E134" s="129"/>
      <c r="F134" s="129"/>
      <c r="G134" s="130"/>
    </row>
    <row r="135" spans="1:10" ht="21">
      <c r="A135" s="133"/>
      <c r="B135" s="134" t="s">
        <v>101</v>
      </c>
      <c r="C135" s="135" t="s">
        <v>102</v>
      </c>
      <c r="D135" s="130">
        <f>E135</f>
        <v>39800</v>
      </c>
      <c r="E135" s="130">
        <v>39800</v>
      </c>
      <c r="F135" s="126"/>
      <c r="G135" s="127"/>
      <c r="J135" t="s">
        <v>248</v>
      </c>
    </row>
    <row r="136" spans="1:17" ht="21">
      <c r="A136" s="133"/>
      <c r="B136" s="134" t="s">
        <v>151</v>
      </c>
      <c r="C136" s="135" t="s">
        <v>104</v>
      </c>
      <c r="D136" s="130">
        <f aca="true" t="shared" si="4" ref="D136:D143">E136</f>
        <v>7180</v>
      </c>
      <c r="E136" s="130">
        <v>7180</v>
      </c>
      <c r="F136" s="126"/>
      <c r="G136" s="127"/>
      <c r="J136">
        <v>101</v>
      </c>
      <c r="K136">
        <v>39600</v>
      </c>
      <c r="L136">
        <v>10.5</v>
      </c>
      <c r="M136">
        <f>K136*L136%</f>
        <v>4158</v>
      </c>
      <c r="N136">
        <v>2.8</v>
      </c>
      <c r="O136">
        <f>K136*N136%</f>
        <v>1108.8</v>
      </c>
      <c r="P136">
        <v>4.8</v>
      </c>
      <c r="Q136">
        <f>K136*P136%</f>
        <v>1900.8</v>
      </c>
    </row>
    <row r="137" spans="1:17" ht="15">
      <c r="A137" s="128"/>
      <c r="B137" s="124" t="s">
        <v>105</v>
      </c>
      <c r="C137" s="125" t="s">
        <v>106</v>
      </c>
      <c r="D137" s="130">
        <f t="shared" si="4"/>
        <v>0</v>
      </c>
      <c r="E137" s="129">
        <v>0</v>
      </c>
      <c r="F137" s="126"/>
      <c r="G137" s="127"/>
      <c r="J137">
        <v>201</v>
      </c>
      <c r="L137">
        <v>10.5</v>
      </c>
      <c r="M137">
        <f>K137*L137%</f>
        <v>0</v>
      </c>
      <c r="N137">
        <v>2.8</v>
      </c>
      <c r="O137">
        <f>K137*N137%</f>
        <v>0</v>
      </c>
      <c r="P137">
        <v>4.8</v>
      </c>
      <c r="Q137">
        <f>K137*P137%</f>
        <v>0</v>
      </c>
    </row>
    <row r="138" spans="1:17" ht="15">
      <c r="A138" s="128"/>
      <c r="B138" s="108" t="s">
        <v>109</v>
      </c>
      <c r="C138" s="107" t="s">
        <v>110</v>
      </c>
      <c r="D138" s="130">
        <f t="shared" si="4"/>
        <v>1500</v>
      </c>
      <c r="E138" s="130">
        <v>1500</v>
      </c>
      <c r="F138" s="126"/>
      <c r="G138" s="127"/>
      <c r="J138">
        <v>208</v>
      </c>
      <c r="K138">
        <v>200</v>
      </c>
      <c r="P138">
        <v>4.8</v>
      </c>
      <c r="Q138">
        <f>K138*P138%</f>
        <v>9.6</v>
      </c>
    </row>
    <row r="139" spans="1:17" ht="15">
      <c r="A139" s="128"/>
      <c r="B139" s="132" t="s">
        <v>111</v>
      </c>
      <c r="C139" s="131" t="s">
        <v>112</v>
      </c>
      <c r="D139" s="130">
        <f t="shared" si="4"/>
        <v>1500</v>
      </c>
      <c r="E139" s="130">
        <v>1500</v>
      </c>
      <c r="F139" s="129"/>
      <c r="G139" s="130"/>
      <c r="K139">
        <f>SUM(K136:K138)</f>
        <v>39800</v>
      </c>
      <c r="M139">
        <f>SUM(M136:M138)</f>
        <v>4158</v>
      </c>
      <c r="O139">
        <f>SUM(O136:O138)</f>
        <v>1108.8</v>
      </c>
      <c r="Q139">
        <f>SUM(Q136:Q138)</f>
        <v>1910.3999999999999</v>
      </c>
    </row>
    <row r="140" spans="1:13" ht="15">
      <c r="A140" s="128"/>
      <c r="B140" s="132" t="s">
        <v>113</v>
      </c>
      <c r="C140" s="131" t="s">
        <v>114</v>
      </c>
      <c r="D140" s="130">
        <f t="shared" si="4"/>
        <v>3387</v>
      </c>
      <c r="E140" s="130">
        <v>3387</v>
      </c>
      <c r="F140" s="129"/>
      <c r="G140" s="130"/>
      <c r="M140">
        <f>M139+O139+Q139</f>
        <v>7177.2</v>
      </c>
    </row>
    <row r="141" spans="1:7" ht="15">
      <c r="A141" s="128"/>
      <c r="B141" s="132" t="s">
        <v>115</v>
      </c>
      <c r="C141" s="131" t="s">
        <v>116</v>
      </c>
      <c r="D141" s="130">
        <f t="shared" si="4"/>
        <v>2500</v>
      </c>
      <c r="E141" s="130">
        <v>2500</v>
      </c>
      <c r="F141" s="129"/>
      <c r="G141" s="130"/>
    </row>
    <row r="142" spans="1:7" ht="15">
      <c r="A142" s="128"/>
      <c r="B142" s="132" t="s">
        <v>119</v>
      </c>
      <c r="C142" s="131" t="s">
        <v>120</v>
      </c>
      <c r="D142" s="130">
        <f t="shared" si="4"/>
        <v>1000</v>
      </c>
      <c r="E142" s="130">
        <v>1000</v>
      </c>
      <c r="F142" s="129"/>
      <c r="G142" s="130"/>
    </row>
    <row r="143" spans="1:7" ht="22.5">
      <c r="A143" s="128"/>
      <c r="B143" s="132" t="s">
        <v>121</v>
      </c>
      <c r="C143" s="131" t="s">
        <v>122</v>
      </c>
      <c r="D143" s="130">
        <f t="shared" si="4"/>
        <v>1200</v>
      </c>
      <c r="E143" s="130">
        <v>1200</v>
      </c>
      <c r="F143" s="129"/>
      <c r="G143" s="130"/>
    </row>
    <row r="144" spans="1:7" ht="15">
      <c r="A144" s="128"/>
      <c r="B144" s="124" t="s">
        <v>124</v>
      </c>
      <c r="C144" s="125" t="s">
        <v>125</v>
      </c>
      <c r="D144" s="126">
        <f>SUM(D135:D143)</f>
        <v>58067</v>
      </c>
      <c r="E144" s="126">
        <f>SUM(E135:E143)</f>
        <v>58067</v>
      </c>
      <c r="F144" s="126"/>
      <c r="G144" s="127"/>
    </row>
    <row r="145" spans="1:7" ht="21">
      <c r="A145" s="136">
        <v>2</v>
      </c>
      <c r="B145" s="137" t="s">
        <v>152</v>
      </c>
      <c r="C145" s="138"/>
      <c r="D145" s="139"/>
      <c r="E145" s="139"/>
      <c r="F145" s="139"/>
      <c r="G145" s="140"/>
    </row>
    <row r="146" spans="1:7" ht="21">
      <c r="A146" s="142" t="s">
        <v>153</v>
      </c>
      <c r="B146" s="137" t="s">
        <v>154</v>
      </c>
      <c r="C146" s="143"/>
      <c r="D146" s="139"/>
      <c r="E146" s="139"/>
      <c r="F146" s="139"/>
      <c r="G146" s="140"/>
    </row>
    <row r="147" spans="1:7" ht="15">
      <c r="A147" s="141"/>
      <c r="B147" s="144"/>
      <c r="C147" s="143"/>
      <c r="D147" s="139"/>
      <c r="E147" s="139"/>
      <c r="F147" s="139"/>
      <c r="G147" s="140"/>
    </row>
    <row r="148" spans="1:7" ht="21">
      <c r="A148" s="141"/>
      <c r="B148" s="137" t="s">
        <v>101</v>
      </c>
      <c r="C148" s="138" t="s">
        <v>102</v>
      </c>
      <c r="D148" s="139">
        <f aca="true" t="shared" si="5" ref="D148:D153">E148+F148+G148</f>
        <v>3186</v>
      </c>
      <c r="E148" s="139">
        <v>3186</v>
      </c>
      <c r="F148" s="145"/>
      <c r="G148" s="146"/>
    </row>
    <row r="149" spans="1:10" ht="21">
      <c r="A149" s="141"/>
      <c r="B149" s="137" t="s">
        <v>103</v>
      </c>
      <c r="C149" s="138" t="s">
        <v>104</v>
      </c>
      <c r="D149" s="139">
        <f t="shared" si="5"/>
        <v>573</v>
      </c>
      <c r="E149" s="139">
        <v>573</v>
      </c>
      <c r="F149" s="145"/>
      <c r="G149" s="146"/>
      <c r="J149" t="s">
        <v>267</v>
      </c>
    </row>
    <row r="150" spans="1:17" ht="15">
      <c r="A150" s="141"/>
      <c r="B150" s="137" t="s">
        <v>105</v>
      </c>
      <c r="C150" s="138" t="s">
        <v>106</v>
      </c>
      <c r="D150" s="139">
        <f t="shared" si="5"/>
        <v>0</v>
      </c>
      <c r="E150" s="139">
        <v>0</v>
      </c>
      <c r="F150" s="145"/>
      <c r="G150" s="146"/>
      <c r="J150">
        <v>101</v>
      </c>
      <c r="K150">
        <v>3186</v>
      </c>
      <c r="L150">
        <v>10.5</v>
      </c>
      <c r="M150">
        <f>K150*L150%</f>
        <v>334.53</v>
      </c>
      <c r="N150">
        <v>2.8</v>
      </c>
      <c r="O150">
        <f>K150*N150%</f>
        <v>89.20799999999998</v>
      </c>
      <c r="P150">
        <v>4.8</v>
      </c>
      <c r="Q150">
        <f>K150*P150%</f>
        <v>152.928</v>
      </c>
    </row>
    <row r="151" spans="1:17" ht="15">
      <c r="A151" s="141"/>
      <c r="B151" s="144" t="s">
        <v>111</v>
      </c>
      <c r="C151" s="143" t="s">
        <v>112</v>
      </c>
      <c r="D151" s="139">
        <f t="shared" si="5"/>
        <v>240</v>
      </c>
      <c r="E151" s="140">
        <v>240</v>
      </c>
      <c r="F151" s="139"/>
      <c r="G151" s="140"/>
      <c r="J151">
        <v>201</v>
      </c>
      <c r="L151">
        <v>10.5</v>
      </c>
      <c r="M151">
        <f>K151*L151%</f>
        <v>0</v>
      </c>
      <c r="N151">
        <v>2.8</v>
      </c>
      <c r="O151">
        <f>K151*N151%</f>
        <v>0</v>
      </c>
      <c r="P151">
        <v>4.8</v>
      </c>
      <c r="Q151">
        <f>K151*P151%</f>
        <v>0</v>
      </c>
    </row>
    <row r="152" spans="1:17" ht="15">
      <c r="A152" s="141"/>
      <c r="B152" s="144" t="s">
        <v>113</v>
      </c>
      <c r="C152" s="143" t="s">
        <v>114</v>
      </c>
      <c r="D152" s="139">
        <f t="shared" si="5"/>
        <v>2800</v>
      </c>
      <c r="E152" s="140">
        <v>2800</v>
      </c>
      <c r="F152" s="139"/>
      <c r="G152" s="140">
        <v>0</v>
      </c>
      <c r="J152">
        <v>208</v>
      </c>
      <c r="P152">
        <v>4.8</v>
      </c>
      <c r="Q152">
        <f>K152*P152%</f>
        <v>0</v>
      </c>
    </row>
    <row r="153" spans="1:17" ht="15">
      <c r="A153" s="141"/>
      <c r="B153" s="144" t="s">
        <v>115</v>
      </c>
      <c r="C153" s="143" t="s">
        <v>116</v>
      </c>
      <c r="D153" s="139">
        <f t="shared" si="5"/>
        <v>350</v>
      </c>
      <c r="E153" s="140">
        <v>350</v>
      </c>
      <c r="F153" s="139"/>
      <c r="G153" s="140"/>
      <c r="K153">
        <f>SUM(K150:K152)</f>
        <v>3186</v>
      </c>
      <c r="M153">
        <f>SUM(M150:M152)</f>
        <v>334.53</v>
      </c>
      <c r="O153">
        <f>SUM(O150:O152)</f>
        <v>89.20799999999998</v>
      </c>
      <c r="Q153">
        <f>SUM(Q150:Q152)</f>
        <v>152.928</v>
      </c>
    </row>
    <row r="154" spans="1:13" ht="15">
      <c r="A154" s="141"/>
      <c r="B154" s="144" t="s">
        <v>119</v>
      </c>
      <c r="C154" s="143" t="s">
        <v>120</v>
      </c>
      <c r="D154" s="145"/>
      <c r="E154" s="140"/>
      <c r="F154" s="139"/>
      <c r="G154" s="140"/>
      <c r="M154">
        <f>M153+O153+Q153</f>
        <v>576.6659999999999</v>
      </c>
    </row>
    <row r="155" spans="1:7" ht="22.5">
      <c r="A155" s="141"/>
      <c r="B155" s="144" t="s">
        <v>121</v>
      </c>
      <c r="C155" s="143" t="s">
        <v>122</v>
      </c>
      <c r="D155" s="145"/>
      <c r="E155" s="140"/>
      <c r="F155" s="139"/>
      <c r="G155" s="140"/>
    </row>
    <row r="156" spans="1:7" ht="15">
      <c r="A156" s="141"/>
      <c r="B156" s="137" t="s">
        <v>124</v>
      </c>
      <c r="C156" s="138" t="s">
        <v>125</v>
      </c>
      <c r="D156" s="145">
        <f>SUM(D148:D155)</f>
        <v>7149</v>
      </c>
      <c r="E156" s="145">
        <f>SUM(E148:E155)</f>
        <v>7149</v>
      </c>
      <c r="F156" s="145"/>
      <c r="G156" s="146">
        <f>SUM(G148:G155)</f>
        <v>0</v>
      </c>
    </row>
    <row r="157" spans="1:7" ht="15">
      <c r="A157" s="147"/>
      <c r="B157" s="148"/>
      <c r="C157" s="149"/>
      <c r="D157" s="150"/>
      <c r="E157" s="150"/>
      <c r="F157" s="150"/>
      <c r="G157" s="10"/>
    </row>
    <row r="158" spans="1:7" ht="45">
      <c r="A158" s="420" t="s">
        <v>245</v>
      </c>
      <c r="B158" s="419" t="s">
        <v>244</v>
      </c>
      <c r="C158" s="149"/>
      <c r="D158" s="150"/>
      <c r="E158" s="150"/>
      <c r="F158" s="150"/>
      <c r="G158" s="10"/>
    </row>
    <row r="159" spans="1:7" ht="15">
      <c r="A159" s="420"/>
      <c r="B159" s="419"/>
      <c r="C159" s="149"/>
      <c r="D159" s="150"/>
      <c r="E159" s="150"/>
      <c r="F159" s="150"/>
      <c r="G159" s="10"/>
    </row>
    <row r="160" spans="1:7" ht="21">
      <c r="A160" s="147"/>
      <c r="B160" s="137" t="s">
        <v>101</v>
      </c>
      <c r="C160" s="153" t="s">
        <v>102</v>
      </c>
      <c r="D160" s="154">
        <f>E160+F160</f>
        <v>1700</v>
      </c>
      <c r="E160" s="150"/>
      <c r="F160" s="150">
        <v>1700</v>
      </c>
      <c r="G160" s="10"/>
    </row>
    <row r="161" spans="1:7" ht="21">
      <c r="A161" s="147"/>
      <c r="B161" s="137" t="s">
        <v>103</v>
      </c>
      <c r="C161" s="153" t="s">
        <v>104</v>
      </c>
      <c r="D161" s="154">
        <f>E161+F161</f>
        <v>200</v>
      </c>
      <c r="E161" s="150"/>
      <c r="F161" s="150">
        <v>200</v>
      </c>
      <c r="G161" s="10"/>
    </row>
    <row r="162" spans="1:7" ht="15">
      <c r="A162" s="147"/>
      <c r="B162" s="152" t="s">
        <v>105</v>
      </c>
      <c r="C162" s="153" t="s">
        <v>106</v>
      </c>
      <c r="D162" s="154"/>
      <c r="E162" s="154"/>
      <c r="F162" s="154"/>
      <c r="G162" s="10"/>
    </row>
    <row r="163" spans="1:7" ht="15">
      <c r="A163" s="147"/>
      <c r="B163" s="148" t="s">
        <v>111</v>
      </c>
      <c r="C163" s="149" t="s">
        <v>112</v>
      </c>
      <c r="D163" s="155">
        <f>E163+F163</f>
        <v>600</v>
      </c>
      <c r="E163" s="155"/>
      <c r="F163" s="150">
        <v>600</v>
      </c>
      <c r="G163" s="10"/>
    </row>
    <row r="164" spans="1:7" ht="15">
      <c r="A164" s="147"/>
      <c r="B164" s="148" t="s">
        <v>115</v>
      </c>
      <c r="C164" s="149" t="s">
        <v>116</v>
      </c>
      <c r="D164" s="155">
        <f>E164+F164</f>
        <v>1000</v>
      </c>
      <c r="E164" s="155"/>
      <c r="F164" s="150">
        <v>1000</v>
      </c>
      <c r="G164" s="10"/>
    </row>
    <row r="165" spans="1:7" ht="22.5">
      <c r="A165" s="147"/>
      <c r="B165" s="148" t="s">
        <v>121</v>
      </c>
      <c r="C165" s="149" t="s">
        <v>122</v>
      </c>
      <c r="D165" s="155"/>
      <c r="E165" s="155"/>
      <c r="F165" s="150"/>
      <c r="G165" s="10"/>
    </row>
    <row r="166" spans="1:7" ht="15">
      <c r="A166" s="147"/>
      <c r="B166" s="152" t="s">
        <v>124</v>
      </c>
      <c r="C166" s="153" t="s">
        <v>125</v>
      </c>
      <c r="D166" s="154">
        <f>D160+D161+D163+D164+D165</f>
        <v>3500</v>
      </c>
      <c r="E166" s="156">
        <f>SUM(E162:E165)</f>
        <v>0</v>
      </c>
      <c r="F166" s="154">
        <f>F160+F161+F163+F164+F165</f>
        <v>3500</v>
      </c>
      <c r="G166" s="10"/>
    </row>
    <row r="167" spans="1:7" ht="15">
      <c r="A167" s="147"/>
      <c r="B167" s="152"/>
      <c r="C167" s="153"/>
      <c r="D167" s="154"/>
      <c r="E167" s="156"/>
      <c r="F167" s="154"/>
      <c r="G167" s="10"/>
    </row>
    <row r="168" spans="1:8" ht="15">
      <c r="A168" s="157">
        <v>3</v>
      </c>
      <c r="B168" s="152" t="s">
        <v>219</v>
      </c>
      <c r="C168" s="153"/>
      <c r="D168" s="154">
        <f>D187+D209+D220+D231</f>
        <v>1088712</v>
      </c>
      <c r="E168" s="156">
        <f>E187+E209+E220+E231</f>
        <v>935720</v>
      </c>
      <c r="F168" s="154">
        <f>F187+F209+F220+F231</f>
        <v>152992</v>
      </c>
      <c r="G168" s="10"/>
      <c r="H168" s="3"/>
    </row>
    <row r="169" spans="1:7" ht="15">
      <c r="A169" s="157"/>
      <c r="B169" s="152"/>
      <c r="C169" s="149"/>
      <c r="D169" s="150"/>
      <c r="E169" s="155"/>
      <c r="F169" s="150"/>
      <c r="G169" s="10"/>
    </row>
    <row r="170" spans="1:7" ht="21">
      <c r="A170" s="158" t="s">
        <v>157</v>
      </c>
      <c r="B170" s="159" t="s">
        <v>158</v>
      </c>
      <c r="C170" s="160"/>
      <c r="D170" s="161"/>
      <c r="E170" s="161"/>
      <c r="F170" s="162"/>
      <c r="G170" s="10"/>
    </row>
    <row r="171" spans="1:7" ht="15">
      <c r="A171" s="163"/>
      <c r="B171" s="164"/>
      <c r="C171" s="160"/>
      <c r="D171" s="161"/>
      <c r="E171" s="161"/>
      <c r="F171" s="162"/>
      <c r="G171" s="10"/>
    </row>
    <row r="172" spans="1:7" ht="21">
      <c r="A172" s="165"/>
      <c r="B172" s="164" t="s">
        <v>100</v>
      </c>
      <c r="C172" s="166" t="s">
        <v>11</v>
      </c>
      <c r="D172" s="161">
        <f>E172+F172</f>
        <v>257101</v>
      </c>
      <c r="E172" s="161">
        <v>257101</v>
      </c>
      <c r="F172" s="162"/>
      <c r="G172" s="10"/>
    </row>
    <row r="173" spans="1:7" ht="21">
      <c r="A173" s="165"/>
      <c r="B173" s="164" t="s">
        <v>101</v>
      </c>
      <c r="C173" s="166" t="s">
        <v>102</v>
      </c>
      <c r="D173" s="161">
        <f aca="true" t="shared" si="6" ref="D173:D184">E173+F173</f>
        <v>14259</v>
      </c>
      <c r="E173" s="161">
        <v>14259</v>
      </c>
      <c r="F173" s="162"/>
      <c r="G173" s="10"/>
    </row>
    <row r="174" spans="1:7" ht="21">
      <c r="A174" s="165"/>
      <c r="B174" s="169" t="s">
        <v>103</v>
      </c>
      <c r="C174" s="166" t="s">
        <v>104</v>
      </c>
      <c r="D174" s="161">
        <f t="shared" si="6"/>
        <v>51454</v>
      </c>
      <c r="E174" s="161">
        <v>51454</v>
      </c>
      <c r="F174" s="162"/>
      <c r="G174" s="10"/>
    </row>
    <row r="175" spans="1:7" ht="15">
      <c r="A175" s="165"/>
      <c r="B175" s="164" t="s">
        <v>105</v>
      </c>
      <c r="C175" s="166" t="s">
        <v>106</v>
      </c>
      <c r="D175" s="161">
        <f t="shared" si="6"/>
        <v>0</v>
      </c>
      <c r="E175" s="161"/>
      <c r="F175" s="162"/>
      <c r="G175" s="10"/>
    </row>
    <row r="176" spans="1:7" ht="15">
      <c r="A176" s="165"/>
      <c r="B176" s="170" t="s">
        <v>107</v>
      </c>
      <c r="C176" s="160" t="s">
        <v>108</v>
      </c>
      <c r="D176" s="161">
        <f t="shared" si="6"/>
        <v>65587</v>
      </c>
      <c r="E176" s="161">
        <v>7488</v>
      </c>
      <c r="F176" s="162">
        <v>58099</v>
      </c>
      <c r="G176" s="10"/>
    </row>
    <row r="177" spans="1:7" ht="15">
      <c r="A177" s="165"/>
      <c r="B177" s="170" t="s">
        <v>109</v>
      </c>
      <c r="C177" s="160" t="s">
        <v>110</v>
      </c>
      <c r="D177" s="161">
        <f t="shared" si="6"/>
        <v>5940</v>
      </c>
      <c r="E177" s="161">
        <v>1350</v>
      </c>
      <c r="F177" s="162">
        <v>4590</v>
      </c>
      <c r="G177" s="10"/>
    </row>
    <row r="178" spans="1:7" ht="22.5">
      <c r="A178" s="165"/>
      <c r="B178" s="170" t="s">
        <v>130</v>
      </c>
      <c r="C178" s="160" t="s">
        <v>131</v>
      </c>
      <c r="D178" s="161">
        <f t="shared" si="6"/>
        <v>1638</v>
      </c>
      <c r="E178" s="161">
        <v>1638</v>
      </c>
      <c r="F178" s="162">
        <v>0</v>
      </c>
      <c r="G178" s="10"/>
    </row>
    <row r="179" spans="1:7" ht="15">
      <c r="A179" s="165"/>
      <c r="B179" s="170" t="s">
        <v>111</v>
      </c>
      <c r="C179" s="160" t="s">
        <v>112</v>
      </c>
      <c r="D179" s="161">
        <f t="shared" si="6"/>
        <v>7524</v>
      </c>
      <c r="E179" s="161">
        <v>1674</v>
      </c>
      <c r="F179" s="162">
        <v>5850</v>
      </c>
      <c r="G179" s="10"/>
    </row>
    <row r="180" spans="1:7" ht="15">
      <c r="A180" s="165"/>
      <c r="B180" s="170" t="s">
        <v>113</v>
      </c>
      <c r="C180" s="160" t="s">
        <v>114</v>
      </c>
      <c r="D180" s="161">
        <f t="shared" si="6"/>
        <v>24500</v>
      </c>
      <c r="E180" s="161">
        <v>5680</v>
      </c>
      <c r="F180" s="162">
        <v>18820</v>
      </c>
      <c r="G180" s="10"/>
    </row>
    <row r="181" spans="1:7" ht="15">
      <c r="A181" s="165"/>
      <c r="B181" s="170" t="s">
        <v>115</v>
      </c>
      <c r="C181" s="160" t="s">
        <v>116</v>
      </c>
      <c r="D181" s="161">
        <f t="shared" si="6"/>
        <v>7130</v>
      </c>
      <c r="E181" s="161">
        <v>2280</v>
      </c>
      <c r="F181" s="162">
        <v>4850</v>
      </c>
      <c r="G181" s="10"/>
    </row>
    <row r="182" spans="1:7" ht="15">
      <c r="A182" s="165"/>
      <c r="B182" s="421" t="s">
        <v>117</v>
      </c>
      <c r="C182" s="422" t="s">
        <v>118</v>
      </c>
      <c r="D182" s="161">
        <f>E182+F182</f>
        <v>1000</v>
      </c>
      <c r="E182" s="161"/>
      <c r="F182" s="162">
        <v>1000</v>
      </c>
      <c r="G182" s="10"/>
    </row>
    <row r="183" spans="1:7" ht="15">
      <c r="A183" s="165"/>
      <c r="B183" s="170" t="s">
        <v>119</v>
      </c>
      <c r="C183" s="160" t="s">
        <v>120</v>
      </c>
      <c r="D183" s="161">
        <f t="shared" si="6"/>
        <v>980</v>
      </c>
      <c r="E183" s="161">
        <v>480</v>
      </c>
      <c r="F183" s="162">
        <v>500</v>
      </c>
      <c r="G183" s="10"/>
    </row>
    <row r="184" spans="1:7" ht="15">
      <c r="A184" s="165"/>
      <c r="B184" s="170" t="s">
        <v>133</v>
      </c>
      <c r="C184" s="160" t="s">
        <v>134</v>
      </c>
      <c r="D184" s="161">
        <f t="shared" si="6"/>
        <v>1291</v>
      </c>
      <c r="E184" s="161">
        <v>0</v>
      </c>
      <c r="F184" s="162">
        <v>1291</v>
      </c>
      <c r="G184" s="10"/>
    </row>
    <row r="185" spans="1:7" ht="15">
      <c r="A185" s="165"/>
      <c r="B185" s="423" t="s">
        <v>123</v>
      </c>
      <c r="C185" s="160"/>
      <c r="D185" s="161">
        <f>SUM(D172:D184)</f>
        <v>438404</v>
      </c>
      <c r="E185" s="161">
        <f>SUM(E172:E184)</f>
        <v>343404</v>
      </c>
      <c r="F185" s="162">
        <f>SUM(F172:F184)</f>
        <v>95000</v>
      </c>
      <c r="G185" s="10"/>
    </row>
    <row r="186" spans="1:7" ht="15">
      <c r="A186" s="165"/>
      <c r="B186" s="171" t="s">
        <v>142</v>
      </c>
      <c r="C186" s="172" t="s">
        <v>143</v>
      </c>
      <c r="D186" s="161">
        <f>E186+F186</f>
        <v>0</v>
      </c>
      <c r="E186" s="161"/>
      <c r="F186" s="162">
        <v>0</v>
      </c>
      <c r="G186" s="10"/>
    </row>
    <row r="187" spans="1:7" ht="15">
      <c r="A187" s="165"/>
      <c r="B187" s="164" t="s">
        <v>124</v>
      </c>
      <c r="C187" s="166" t="s">
        <v>125</v>
      </c>
      <c r="D187" s="167">
        <f>D185+D186</f>
        <v>438404</v>
      </c>
      <c r="E187" s="167">
        <f>SUM(E172:E184)</f>
        <v>343404</v>
      </c>
      <c r="F187" s="168">
        <f>F185+F186</f>
        <v>95000</v>
      </c>
      <c r="G187" s="10"/>
    </row>
    <row r="188" spans="1:7" ht="15">
      <c r="A188" s="165"/>
      <c r="B188" s="164"/>
      <c r="C188" s="166"/>
      <c r="D188" s="167"/>
      <c r="E188" s="167"/>
      <c r="F188" s="168"/>
      <c r="G188" s="10"/>
    </row>
    <row r="189" spans="1:7" ht="15">
      <c r="A189" s="173" t="s">
        <v>159</v>
      </c>
      <c r="B189" s="174" t="s">
        <v>160</v>
      </c>
      <c r="C189" s="175"/>
      <c r="D189" s="176"/>
      <c r="E189" s="176"/>
      <c r="F189" s="177"/>
      <c r="G189" s="10"/>
    </row>
    <row r="190" spans="1:7" ht="15">
      <c r="A190" s="178"/>
      <c r="B190" s="179"/>
      <c r="C190" s="175"/>
      <c r="D190" s="176"/>
      <c r="E190" s="176"/>
      <c r="F190" s="177"/>
      <c r="G190" s="10"/>
    </row>
    <row r="191" spans="1:7" ht="21">
      <c r="A191" s="180"/>
      <c r="B191" s="174" t="s">
        <v>100</v>
      </c>
      <c r="C191" s="181" t="s">
        <v>11</v>
      </c>
      <c r="D191" s="182">
        <f>E191</f>
        <v>378000</v>
      </c>
      <c r="E191" s="182">
        <v>378000</v>
      </c>
      <c r="F191" s="183"/>
      <c r="G191" s="10"/>
    </row>
    <row r="192" spans="1:10" ht="21">
      <c r="A192" s="180"/>
      <c r="B192" s="174" t="s">
        <v>101</v>
      </c>
      <c r="C192" s="181" t="s">
        <v>102</v>
      </c>
      <c r="D192" s="182">
        <f aca="true" t="shared" si="7" ref="D192:D204">E192</f>
        <v>16000</v>
      </c>
      <c r="E192" s="182">
        <v>16000</v>
      </c>
      <c r="F192" s="183"/>
      <c r="G192" s="10"/>
      <c r="J192" t="s">
        <v>258</v>
      </c>
    </row>
    <row r="193" spans="1:17" ht="21">
      <c r="A193" s="180"/>
      <c r="B193" s="184" t="s">
        <v>103</v>
      </c>
      <c r="C193" s="181" t="s">
        <v>104</v>
      </c>
      <c r="D193" s="182">
        <f t="shared" si="7"/>
        <v>80000</v>
      </c>
      <c r="E193" s="182">
        <v>80000</v>
      </c>
      <c r="F193" s="183"/>
      <c r="G193" s="10"/>
      <c r="J193">
        <v>101</v>
      </c>
      <c r="K193">
        <v>40000</v>
      </c>
      <c r="L193">
        <v>10.5</v>
      </c>
      <c r="M193">
        <f>K193*L193%</f>
        <v>4200</v>
      </c>
      <c r="N193">
        <v>2.8</v>
      </c>
      <c r="O193">
        <f>K193*N193%</f>
        <v>1119.9999999999998</v>
      </c>
      <c r="P193">
        <v>4.8</v>
      </c>
      <c r="Q193">
        <f>K193*P193%</f>
        <v>1920</v>
      </c>
    </row>
    <row r="194" spans="1:17" ht="15">
      <c r="A194" s="180"/>
      <c r="B194" s="174" t="s">
        <v>105</v>
      </c>
      <c r="C194" s="181" t="s">
        <v>106</v>
      </c>
      <c r="D194" s="182">
        <f t="shared" si="7"/>
        <v>0</v>
      </c>
      <c r="E194" s="182"/>
      <c r="F194" s="183"/>
      <c r="G194" s="10"/>
      <c r="J194">
        <v>208</v>
      </c>
      <c r="P194">
        <v>4.8</v>
      </c>
      <c r="Q194">
        <f>K194*P194%</f>
        <v>0</v>
      </c>
    </row>
    <row r="195" spans="1:17" ht="15">
      <c r="A195" s="178"/>
      <c r="B195" s="179" t="s">
        <v>107</v>
      </c>
      <c r="C195" s="175" t="s">
        <v>108</v>
      </c>
      <c r="D195" s="182">
        <f t="shared" si="7"/>
        <v>14040</v>
      </c>
      <c r="E195" s="176">
        <v>14040</v>
      </c>
      <c r="F195" s="177"/>
      <c r="G195" s="10"/>
      <c r="K195">
        <f>SUM(K193:K194)</f>
        <v>40000</v>
      </c>
      <c r="M195">
        <f>SUM(M193:M194)</f>
        <v>4200</v>
      </c>
      <c r="O195">
        <f>SUM(O193:O194)</f>
        <v>1119.9999999999998</v>
      </c>
      <c r="Q195">
        <f>SUM(Q193:Q194)</f>
        <v>1920</v>
      </c>
    </row>
    <row r="196" spans="1:7" ht="15">
      <c r="A196" s="178"/>
      <c r="B196" s="179" t="s">
        <v>128</v>
      </c>
      <c r="C196" s="175" t="s">
        <v>129</v>
      </c>
      <c r="D196" s="182">
        <f t="shared" si="7"/>
        <v>500</v>
      </c>
      <c r="E196" s="176">
        <v>500</v>
      </c>
      <c r="F196" s="177"/>
      <c r="G196" s="10"/>
    </row>
    <row r="197" spans="1:7" ht="15">
      <c r="A197" s="178"/>
      <c r="B197" s="179" t="s">
        <v>109</v>
      </c>
      <c r="C197" s="175" t="s">
        <v>110</v>
      </c>
      <c r="D197" s="182">
        <f t="shared" si="7"/>
        <v>18000</v>
      </c>
      <c r="E197" s="176">
        <v>18000</v>
      </c>
      <c r="F197" s="177"/>
      <c r="G197" s="10"/>
    </row>
    <row r="198" spans="1:13" ht="22.5">
      <c r="A198" s="178"/>
      <c r="B198" s="179" t="s">
        <v>130</v>
      </c>
      <c r="C198" s="175" t="s">
        <v>131</v>
      </c>
      <c r="D198" s="182">
        <f t="shared" si="7"/>
        <v>3700</v>
      </c>
      <c r="E198" s="176">
        <v>3700</v>
      </c>
      <c r="F198" s="177"/>
      <c r="G198" s="10"/>
      <c r="M198">
        <f>M195+O195+Q195</f>
        <v>7240</v>
      </c>
    </row>
    <row r="199" spans="1:7" ht="15">
      <c r="A199" s="178"/>
      <c r="B199" s="179" t="s">
        <v>111</v>
      </c>
      <c r="C199" s="175" t="s">
        <v>112</v>
      </c>
      <c r="D199" s="182">
        <f t="shared" si="7"/>
        <v>20978</v>
      </c>
      <c r="E199" s="176">
        <v>20978</v>
      </c>
      <c r="F199" s="177"/>
      <c r="G199" s="10"/>
    </row>
    <row r="200" spans="1:7" ht="15">
      <c r="A200" s="178"/>
      <c r="B200" s="179" t="s">
        <v>113</v>
      </c>
      <c r="C200" s="175" t="s">
        <v>114</v>
      </c>
      <c r="D200" s="182">
        <f t="shared" si="7"/>
        <v>18000</v>
      </c>
      <c r="E200" s="176">
        <v>18000</v>
      </c>
      <c r="F200" s="177"/>
      <c r="G200" s="10"/>
    </row>
    <row r="201" spans="1:7" ht="15">
      <c r="A201" s="178"/>
      <c r="B201" s="179" t="s">
        <v>115</v>
      </c>
      <c r="C201" s="175" t="s">
        <v>116</v>
      </c>
      <c r="D201" s="182">
        <f t="shared" si="7"/>
        <v>23000</v>
      </c>
      <c r="E201" s="176">
        <v>23000</v>
      </c>
      <c r="F201" s="177"/>
      <c r="G201" s="10"/>
    </row>
    <row r="202" spans="1:7" ht="15">
      <c r="A202" s="178"/>
      <c r="B202" s="179" t="s">
        <v>119</v>
      </c>
      <c r="C202" s="175" t="s">
        <v>120</v>
      </c>
      <c r="D202" s="182">
        <f t="shared" si="7"/>
        <v>3500</v>
      </c>
      <c r="E202" s="176">
        <v>3500</v>
      </c>
      <c r="F202" s="177"/>
      <c r="G202" s="10"/>
    </row>
    <row r="203" spans="1:7" ht="15">
      <c r="A203" s="178"/>
      <c r="B203" s="179" t="s">
        <v>133</v>
      </c>
      <c r="C203" s="175" t="s">
        <v>134</v>
      </c>
      <c r="D203" s="182">
        <f t="shared" si="7"/>
        <v>2500</v>
      </c>
      <c r="E203" s="176">
        <v>2500</v>
      </c>
      <c r="F203" s="177"/>
      <c r="G203" s="10"/>
    </row>
    <row r="204" spans="1:7" ht="22.5">
      <c r="A204" s="178"/>
      <c r="B204" s="179" t="s">
        <v>135</v>
      </c>
      <c r="C204" s="175" t="s">
        <v>122</v>
      </c>
      <c r="D204" s="182">
        <f t="shared" si="7"/>
        <v>310</v>
      </c>
      <c r="E204" s="176">
        <v>310</v>
      </c>
      <c r="F204" s="177"/>
      <c r="G204" s="10"/>
    </row>
    <row r="205" spans="1:7" ht="15">
      <c r="A205" s="180"/>
      <c r="B205" s="174" t="s">
        <v>123</v>
      </c>
      <c r="C205" s="181"/>
      <c r="D205" s="182">
        <f>SUM(D191:D204)</f>
        <v>578528</v>
      </c>
      <c r="E205" s="182">
        <f>SUM(E191:E204)</f>
        <v>578528</v>
      </c>
      <c r="F205" s="183"/>
      <c r="G205" s="10"/>
    </row>
    <row r="206" spans="1:7" ht="15">
      <c r="A206" s="180"/>
      <c r="B206" s="179" t="s">
        <v>144</v>
      </c>
      <c r="C206" s="181" t="s">
        <v>145</v>
      </c>
      <c r="D206" s="182">
        <f>E206</f>
        <v>9000</v>
      </c>
      <c r="E206" s="182">
        <v>9000</v>
      </c>
      <c r="F206" s="183"/>
      <c r="G206" s="10"/>
    </row>
    <row r="207" spans="1:7" ht="15">
      <c r="A207" s="180"/>
      <c r="B207" s="171" t="s">
        <v>142</v>
      </c>
      <c r="C207" s="172" t="s">
        <v>143</v>
      </c>
      <c r="D207" s="182">
        <f>E207+G207</f>
        <v>0</v>
      </c>
      <c r="E207" s="182"/>
      <c r="F207" s="183"/>
      <c r="G207" s="10">
        <v>0</v>
      </c>
    </row>
    <row r="208" spans="1:7" ht="15">
      <c r="A208" s="180"/>
      <c r="B208" s="174" t="s">
        <v>146</v>
      </c>
      <c r="C208" s="181"/>
      <c r="D208" s="182">
        <f>SUM(D206:D207)</f>
        <v>9000</v>
      </c>
      <c r="E208" s="182">
        <f>SUM(E206)</f>
        <v>9000</v>
      </c>
      <c r="F208" s="183"/>
      <c r="G208" s="10"/>
    </row>
    <row r="209" spans="1:7" ht="15">
      <c r="A209" s="180"/>
      <c r="B209" s="174" t="s">
        <v>124</v>
      </c>
      <c r="C209" s="181" t="s">
        <v>125</v>
      </c>
      <c r="D209" s="182">
        <f>D205+D208</f>
        <v>587528</v>
      </c>
      <c r="E209" s="182">
        <f>E205+E208</f>
        <v>587528</v>
      </c>
      <c r="F209" s="183"/>
      <c r="G209" s="432">
        <f>SUM(G207:G208)</f>
        <v>0</v>
      </c>
    </row>
    <row r="210" spans="1:7" ht="15">
      <c r="A210" s="180"/>
      <c r="B210" s="174"/>
      <c r="C210" s="181"/>
      <c r="D210" s="182"/>
      <c r="E210" s="182"/>
      <c r="F210" s="183"/>
      <c r="G210" s="10"/>
    </row>
    <row r="211" spans="1:7" ht="15">
      <c r="A211" s="185" t="s">
        <v>161</v>
      </c>
      <c r="B211" s="186" t="s">
        <v>162</v>
      </c>
      <c r="C211" s="187"/>
      <c r="D211" s="188"/>
      <c r="E211" s="188"/>
      <c r="F211" s="189"/>
      <c r="G211" s="10"/>
    </row>
    <row r="212" spans="1:10" ht="15">
      <c r="A212" s="190"/>
      <c r="B212" s="191"/>
      <c r="C212" s="187"/>
      <c r="D212" s="188"/>
      <c r="E212" s="188"/>
      <c r="F212" s="189"/>
      <c r="G212" s="10"/>
      <c r="J212" t="s">
        <v>250</v>
      </c>
    </row>
    <row r="213" spans="1:17" ht="21">
      <c r="A213" s="190"/>
      <c r="B213" s="186" t="s">
        <v>100</v>
      </c>
      <c r="C213" s="192" t="s">
        <v>11</v>
      </c>
      <c r="D213" s="193">
        <f>E213+F213</f>
        <v>13860</v>
      </c>
      <c r="E213" s="193"/>
      <c r="F213" s="194">
        <v>13860</v>
      </c>
      <c r="G213" s="10"/>
      <c r="J213">
        <v>101</v>
      </c>
      <c r="K213">
        <v>13860</v>
      </c>
      <c r="L213">
        <v>10.5</v>
      </c>
      <c r="M213">
        <f>K213*L213%</f>
        <v>1455.3</v>
      </c>
      <c r="N213">
        <v>2.8</v>
      </c>
      <c r="O213">
        <f>K213*N213%</f>
        <v>388.08</v>
      </c>
      <c r="P213">
        <v>4.8</v>
      </c>
      <c r="Q213">
        <f>K213*P213%</f>
        <v>665.28</v>
      </c>
    </row>
    <row r="214" spans="1:17" ht="21">
      <c r="A214" s="190"/>
      <c r="B214" s="186" t="s">
        <v>101</v>
      </c>
      <c r="C214" s="192" t="s">
        <v>102</v>
      </c>
      <c r="D214" s="193">
        <f>E214+F214</f>
        <v>200</v>
      </c>
      <c r="E214" s="193"/>
      <c r="F214" s="194">
        <v>200</v>
      </c>
      <c r="G214" s="10"/>
      <c r="J214">
        <v>208</v>
      </c>
      <c r="K214">
        <v>200</v>
      </c>
      <c r="P214">
        <v>4.8</v>
      </c>
      <c r="Q214">
        <f>K214*P214%</f>
        <v>9.6</v>
      </c>
    </row>
    <row r="215" spans="1:17" ht="21">
      <c r="A215" s="190"/>
      <c r="B215" s="195" t="s">
        <v>103</v>
      </c>
      <c r="C215" s="192" t="s">
        <v>104</v>
      </c>
      <c r="D215" s="193">
        <f>E215+F215</f>
        <v>2520</v>
      </c>
      <c r="E215" s="193"/>
      <c r="F215" s="194">
        <v>2520</v>
      </c>
      <c r="G215" s="10"/>
      <c r="K215">
        <f>SUM(K213:K214)</f>
        <v>14060</v>
      </c>
      <c r="M215">
        <f>SUM(M213:M214)</f>
        <v>1455.3</v>
      </c>
      <c r="O215">
        <f>SUM(O213:O214)</f>
        <v>388.08</v>
      </c>
      <c r="Q215">
        <f>SUM(Q213:Q214)</f>
        <v>674.88</v>
      </c>
    </row>
    <row r="216" spans="1:7" ht="15">
      <c r="A216" s="190"/>
      <c r="B216" s="186" t="s">
        <v>105</v>
      </c>
      <c r="C216" s="192" t="s">
        <v>106</v>
      </c>
      <c r="D216" s="193">
        <f>E216+F216</f>
        <v>0</v>
      </c>
      <c r="E216" s="193"/>
      <c r="F216" s="194"/>
      <c r="G216" s="10"/>
    </row>
    <row r="217" spans="1:7" ht="15">
      <c r="A217" s="190"/>
      <c r="B217" s="191" t="s">
        <v>111</v>
      </c>
      <c r="C217" s="187" t="s">
        <v>112</v>
      </c>
      <c r="D217" s="193">
        <f>F217</f>
        <v>0</v>
      </c>
      <c r="E217" s="188" t="s">
        <v>16</v>
      </c>
      <c r="F217" s="189">
        <v>0</v>
      </c>
      <c r="G217" s="10"/>
    </row>
    <row r="218" spans="1:13" ht="15">
      <c r="A218" s="190"/>
      <c r="B218" s="191" t="s">
        <v>113</v>
      </c>
      <c r="C218" s="187" t="s">
        <v>114</v>
      </c>
      <c r="D218" s="193">
        <f>F218</f>
        <v>4000</v>
      </c>
      <c r="E218" s="188" t="s">
        <v>16</v>
      </c>
      <c r="F218" s="189">
        <v>4000</v>
      </c>
      <c r="G218" s="10"/>
      <c r="M218">
        <f>M215+O215+Q215</f>
        <v>2518.2599999999998</v>
      </c>
    </row>
    <row r="219" spans="1:7" ht="15">
      <c r="A219" s="190"/>
      <c r="B219" s="191" t="s">
        <v>115</v>
      </c>
      <c r="C219" s="187" t="s">
        <v>116</v>
      </c>
      <c r="D219" s="193">
        <f>F219</f>
        <v>0</v>
      </c>
      <c r="E219" s="188" t="s">
        <v>16</v>
      </c>
      <c r="F219" s="189">
        <v>0</v>
      </c>
      <c r="G219" s="10"/>
    </row>
    <row r="220" spans="1:7" ht="15">
      <c r="A220" s="190"/>
      <c r="B220" s="186" t="s">
        <v>123</v>
      </c>
      <c r="C220" s="187"/>
      <c r="D220" s="193">
        <f>SUM(D213:D219)</f>
        <v>20580</v>
      </c>
      <c r="E220" s="193">
        <v>0</v>
      </c>
      <c r="F220" s="194">
        <f>SUM(F213:F219)</f>
        <v>20580</v>
      </c>
      <c r="G220" s="10"/>
    </row>
    <row r="221" spans="1:7" ht="15">
      <c r="A221" s="190"/>
      <c r="B221" s="186"/>
      <c r="C221" s="187"/>
      <c r="D221" s="193"/>
      <c r="E221" s="193"/>
      <c r="F221" s="194"/>
      <c r="G221" s="10"/>
    </row>
    <row r="222" spans="1:7" ht="15">
      <c r="A222" s="196" t="s">
        <v>163</v>
      </c>
      <c r="B222" s="197" t="s">
        <v>164</v>
      </c>
      <c r="C222" s="198"/>
      <c r="D222" s="199"/>
      <c r="E222" s="199"/>
      <c r="F222" s="200"/>
      <c r="G222" s="199"/>
    </row>
    <row r="223" spans="1:7" ht="15">
      <c r="A223" s="201"/>
      <c r="B223" s="202"/>
      <c r="C223" s="198"/>
      <c r="D223" s="199"/>
      <c r="E223" s="199"/>
      <c r="F223" s="200"/>
      <c r="G223" s="199"/>
    </row>
    <row r="224" spans="1:7" ht="21">
      <c r="A224" s="201"/>
      <c r="B224" s="197" t="s">
        <v>100</v>
      </c>
      <c r="C224" s="203" t="s">
        <v>11</v>
      </c>
      <c r="D224" s="204">
        <f>E224+F224</f>
        <v>32800</v>
      </c>
      <c r="E224" s="204">
        <v>4788</v>
      </c>
      <c r="F224" s="448">
        <v>28012</v>
      </c>
      <c r="G224" s="204"/>
    </row>
    <row r="225" spans="1:7" ht="21">
      <c r="A225" s="201"/>
      <c r="B225" s="197" t="s">
        <v>101</v>
      </c>
      <c r="C225" s="203" t="s">
        <v>102</v>
      </c>
      <c r="D225" s="204">
        <f aca="true" t="shared" si="8" ref="D225:D230">E225+F225</f>
        <v>200</v>
      </c>
      <c r="E225" s="204"/>
      <c r="F225" s="448">
        <v>200</v>
      </c>
      <c r="G225" s="204"/>
    </row>
    <row r="226" spans="1:7" ht="21">
      <c r="A226" s="201"/>
      <c r="B226" s="206" t="s">
        <v>103</v>
      </c>
      <c r="C226" s="203" t="s">
        <v>104</v>
      </c>
      <c r="D226" s="204">
        <f t="shared" si="8"/>
        <v>7000</v>
      </c>
      <c r="E226" s="204"/>
      <c r="F226" s="448">
        <v>7000</v>
      </c>
      <c r="G226" s="204"/>
    </row>
    <row r="227" spans="1:7" ht="15">
      <c r="A227" s="201"/>
      <c r="B227" s="197" t="s">
        <v>105</v>
      </c>
      <c r="C227" s="203" t="s">
        <v>106</v>
      </c>
      <c r="D227" s="204"/>
      <c r="E227" s="204"/>
      <c r="F227" s="448"/>
      <c r="G227" s="204"/>
    </row>
    <row r="228" spans="1:7" ht="15">
      <c r="A228" s="201"/>
      <c r="B228" s="202" t="s">
        <v>115</v>
      </c>
      <c r="C228" s="198" t="s">
        <v>116</v>
      </c>
      <c r="D228" s="204">
        <f t="shared" si="8"/>
        <v>2000</v>
      </c>
      <c r="E228" s="199"/>
      <c r="F228" s="449">
        <v>2000</v>
      </c>
      <c r="G228" s="199"/>
    </row>
    <row r="229" spans="1:7" ht="15">
      <c r="A229" s="201"/>
      <c r="B229" s="202" t="s">
        <v>119</v>
      </c>
      <c r="C229" s="198" t="s">
        <v>120</v>
      </c>
      <c r="D229" s="204">
        <f t="shared" si="8"/>
        <v>200</v>
      </c>
      <c r="E229" s="199"/>
      <c r="F229" s="449">
        <v>200</v>
      </c>
      <c r="G229" s="199"/>
    </row>
    <row r="230" spans="1:7" ht="22.5">
      <c r="A230" s="201"/>
      <c r="B230" s="202" t="s">
        <v>135</v>
      </c>
      <c r="C230" s="198" t="s">
        <v>136</v>
      </c>
      <c r="D230" s="204">
        <f t="shared" si="8"/>
        <v>0</v>
      </c>
      <c r="E230" s="199"/>
      <c r="F230" s="449">
        <v>0</v>
      </c>
      <c r="G230" s="199"/>
    </row>
    <row r="231" spans="1:7" ht="15">
      <c r="A231" s="201"/>
      <c r="B231" s="197" t="s">
        <v>124</v>
      </c>
      <c r="C231" s="203" t="s">
        <v>125</v>
      </c>
      <c r="D231" s="204">
        <f>SUM(D224:D230)</f>
        <v>42200</v>
      </c>
      <c r="E231" s="204">
        <f>SUM(E224:E230)</f>
        <v>4788</v>
      </c>
      <c r="F231" s="448">
        <f>SUM(F224:F230)</f>
        <v>37412</v>
      </c>
      <c r="G231" s="204"/>
    </row>
    <row r="232" spans="1:7" ht="15">
      <c r="A232" s="201"/>
      <c r="B232" s="206"/>
      <c r="C232" s="203"/>
      <c r="D232" s="204"/>
      <c r="E232" s="204"/>
      <c r="F232" s="205"/>
      <c r="G232" s="204"/>
    </row>
    <row r="233" spans="1:8" ht="15">
      <c r="A233" s="201">
        <v>4</v>
      </c>
      <c r="B233" s="206" t="s">
        <v>220</v>
      </c>
      <c r="C233" s="203"/>
      <c r="D233" s="204">
        <f>D246+D260+D265</f>
        <v>95652</v>
      </c>
      <c r="E233" s="204">
        <f>E246+E260+E265</f>
        <v>87152</v>
      </c>
      <c r="F233" s="205">
        <f>F246+F260+F265</f>
        <v>8500</v>
      </c>
      <c r="G233" s="204"/>
      <c r="H233" s="3"/>
    </row>
    <row r="234" spans="1:10" ht="15">
      <c r="A234" s="201"/>
      <c r="B234" s="206"/>
      <c r="C234" s="203"/>
      <c r="D234" s="204"/>
      <c r="E234" s="204"/>
      <c r="F234" s="205"/>
      <c r="G234" s="204"/>
      <c r="J234" t="s">
        <v>251</v>
      </c>
    </row>
    <row r="235" spans="1:17" ht="21">
      <c r="A235" s="207" t="s">
        <v>165</v>
      </c>
      <c r="B235" s="208" t="s">
        <v>166</v>
      </c>
      <c r="C235" s="209"/>
      <c r="D235" s="210"/>
      <c r="E235" s="210"/>
      <c r="F235" s="211"/>
      <c r="G235" s="10"/>
      <c r="J235">
        <v>101</v>
      </c>
      <c r="K235">
        <v>33000</v>
      </c>
      <c r="L235">
        <v>10.5</v>
      </c>
      <c r="M235">
        <f>K235*L235%</f>
        <v>3465</v>
      </c>
      <c r="N235">
        <v>2.8</v>
      </c>
      <c r="O235">
        <f>K235*N235%</f>
        <v>923.9999999999999</v>
      </c>
      <c r="P235">
        <v>4.8</v>
      </c>
      <c r="Q235">
        <f>K235*P235%</f>
        <v>1584</v>
      </c>
    </row>
    <row r="236" spans="1:17" ht="15">
      <c r="A236" s="212"/>
      <c r="B236" s="213"/>
      <c r="C236" s="209"/>
      <c r="D236" s="210"/>
      <c r="E236" s="210"/>
      <c r="F236" s="211"/>
      <c r="G236" s="10"/>
      <c r="J236">
        <v>208</v>
      </c>
      <c r="K236">
        <v>200</v>
      </c>
      <c r="P236">
        <v>4.8</v>
      </c>
      <c r="Q236">
        <f>K236*P236%</f>
        <v>9.6</v>
      </c>
    </row>
    <row r="237" spans="1:17" ht="21">
      <c r="A237" s="212"/>
      <c r="B237" s="214" t="s">
        <v>100</v>
      </c>
      <c r="C237" s="215" t="s">
        <v>11</v>
      </c>
      <c r="D237" s="216">
        <f>E237+F237</f>
        <v>45898</v>
      </c>
      <c r="E237" s="216">
        <v>45898</v>
      </c>
      <c r="F237" s="217"/>
      <c r="G237" s="10"/>
      <c r="K237">
        <f>SUM(K235:K236)</f>
        <v>33200</v>
      </c>
      <c r="M237">
        <f>SUM(M235:M236)</f>
        <v>3465</v>
      </c>
      <c r="O237">
        <f>SUM(O235:O236)</f>
        <v>923.9999999999999</v>
      </c>
      <c r="Q237">
        <f>SUM(Q235:Q236)</f>
        <v>1593.6</v>
      </c>
    </row>
    <row r="238" spans="1:7" ht="21">
      <c r="A238" s="212"/>
      <c r="B238" s="214" t="s">
        <v>101</v>
      </c>
      <c r="C238" s="215" t="s">
        <v>102</v>
      </c>
      <c r="D238" s="216">
        <f aca="true" t="shared" si="9" ref="D238:D244">E238+F238</f>
        <v>920</v>
      </c>
      <c r="E238" s="216">
        <v>920</v>
      </c>
      <c r="F238" s="217"/>
      <c r="G238" s="10"/>
    </row>
    <row r="239" spans="1:7" ht="21">
      <c r="A239" s="212"/>
      <c r="B239" s="218" t="s">
        <v>103</v>
      </c>
      <c r="C239" s="215" t="s">
        <v>104</v>
      </c>
      <c r="D239" s="216">
        <f t="shared" si="9"/>
        <v>8353</v>
      </c>
      <c r="E239" s="216">
        <v>8353</v>
      </c>
      <c r="F239" s="217"/>
      <c r="G239" s="10"/>
    </row>
    <row r="240" spans="1:13" ht="15">
      <c r="A240" s="212"/>
      <c r="B240" s="214" t="s">
        <v>105</v>
      </c>
      <c r="C240" s="215" t="s">
        <v>106</v>
      </c>
      <c r="D240" s="216">
        <f t="shared" si="9"/>
        <v>0</v>
      </c>
      <c r="E240" s="216"/>
      <c r="F240" s="217"/>
      <c r="G240" s="10"/>
      <c r="K240">
        <f>K237+M240</f>
        <v>39182.6</v>
      </c>
      <c r="M240">
        <f>M237+O237+Q237</f>
        <v>5982.6</v>
      </c>
    </row>
    <row r="241" spans="1:7" ht="15">
      <c r="A241" s="212"/>
      <c r="B241" s="213" t="s">
        <v>107</v>
      </c>
      <c r="C241" s="209" t="s">
        <v>108</v>
      </c>
      <c r="D241" s="216">
        <f t="shared" si="9"/>
        <v>7000</v>
      </c>
      <c r="E241" s="210"/>
      <c r="F241" s="211">
        <v>7000</v>
      </c>
      <c r="G241" s="10"/>
    </row>
    <row r="242" spans="1:7" ht="15">
      <c r="A242" s="212"/>
      <c r="B242" s="213" t="s">
        <v>109</v>
      </c>
      <c r="C242" s="209" t="s">
        <v>110</v>
      </c>
      <c r="D242" s="216">
        <f t="shared" si="9"/>
        <v>0</v>
      </c>
      <c r="E242" s="210"/>
      <c r="F242" s="211"/>
      <c r="G242" s="10"/>
    </row>
    <row r="243" spans="1:7" ht="15">
      <c r="A243" s="212"/>
      <c r="B243" s="213" t="s">
        <v>111</v>
      </c>
      <c r="C243" s="209" t="s">
        <v>112</v>
      </c>
      <c r="D243" s="216">
        <f t="shared" si="9"/>
        <v>500</v>
      </c>
      <c r="E243" s="210"/>
      <c r="F243" s="211">
        <v>500</v>
      </c>
      <c r="G243" s="10"/>
    </row>
    <row r="244" spans="1:7" ht="15">
      <c r="A244" s="212"/>
      <c r="B244" s="213" t="s">
        <v>115</v>
      </c>
      <c r="C244" s="209" t="s">
        <v>116</v>
      </c>
      <c r="D244" s="216">
        <f t="shared" si="9"/>
        <v>1200</v>
      </c>
      <c r="E244" s="210">
        <v>200</v>
      </c>
      <c r="F244" s="211">
        <v>1000</v>
      </c>
      <c r="G244" s="10"/>
    </row>
    <row r="245" spans="1:7" ht="22.5">
      <c r="A245" s="212"/>
      <c r="B245" s="148" t="s">
        <v>121</v>
      </c>
      <c r="C245" s="149" t="s">
        <v>122</v>
      </c>
      <c r="D245" s="216">
        <f>E245+F245</f>
        <v>0</v>
      </c>
      <c r="E245" s="210">
        <v>0</v>
      </c>
      <c r="F245" s="211"/>
      <c r="G245" s="10"/>
    </row>
    <row r="246" spans="1:10" ht="15">
      <c r="A246" s="212"/>
      <c r="B246" s="214" t="s">
        <v>124</v>
      </c>
      <c r="C246" s="215" t="s">
        <v>125</v>
      </c>
      <c r="D246" s="216">
        <f>SUM(D237:D245)</f>
        <v>63871</v>
      </c>
      <c r="E246" s="216">
        <f>SUM(E237:E245)</f>
        <v>55371</v>
      </c>
      <c r="F246" s="217">
        <f>SUM(F237:F244)</f>
        <v>8500</v>
      </c>
      <c r="G246" s="10"/>
      <c r="J246" t="s">
        <v>252</v>
      </c>
    </row>
    <row r="247" spans="1:17" ht="15">
      <c r="A247" s="212"/>
      <c r="B247" s="218"/>
      <c r="C247" s="215"/>
      <c r="D247" s="216"/>
      <c r="E247" s="216"/>
      <c r="F247" s="217"/>
      <c r="G247" s="10"/>
      <c r="J247">
        <v>101</v>
      </c>
      <c r="K247">
        <v>22883</v>
      </c>
      <c r="L247">
        <v>10.5</v>
      </c>
      <c r="M247">
        <f>K247*L247%</f>
        <v>2402.7149999999997</v>
      </c>
      <c r="N247">
        <v>2.8</v>
      </c>
      <c r="O247">
        <f>K247*N247%</f>
        <v>640.7239999999999</v>
      </c>
      <c r="P247">
        <v>4.8</v>
      </c>
      <c r="Q247">
        <f>K247*P247%</f>
        <v>1098.384</v>
      </c>
    </row>
    <row r="248" spans="1:17" ht="21">
      <c r="A248" s="219" t="s">
        <v>167</v>
      </c>
      <c r="B248" s="220" t="s">
        <v>168</v>
      </c>
      <c r="C248" s="221"/>
      <c r="D248" s="222"/>
      <c r="E248" s="222"/>
      <c r="F248" s="223"/>
      <c r="G248" s="10"/>
      <c r="J248">
        <v>208</v>
      </c>
      <c r="K248">
        <v>1000</v>
      </c>
      <c r="P248">
        <v>4.8</v>
      </c>
      <c r="Q248">
        <f>K248*P248%</f>
        <v>48</v>
      </c>
    </row>
    <row r="249" spans="1:17" ht="15">
      <c r="A249" s="224"/>
      <c r="B249" s="225"/>
      <c r="C249" s="221"/>
      <c r="D249" s="222"/>
      <c r="E249" s="222"/>
      <c r="F249" s="223"/>
      <c r="G249" s="10"/>
      <c r="K249">
        <f>SUM(K247:K248)</f>
        <v>23883</v>
      </c>
      <c r="M249">
        <f>SUM(M247:M248)</f>
        <v>2402.7149999999997</v>
      </c>
      <c r="O249">
        <f>SUM(O247:O248)</f>
        <v>640.7239999999999</v>
      </c>
      <c r="Q249">
        <f>SUM(Q247:Q248)</f>
        <v>1146.384</v>
      </c>
    </row>
    <row r="250" spans="1:7" ht="21">
      <c r="A250" s="224"/>
      <c r="B250" s="220" t="s">
        <v>100</v>
      </c>
      <c r="C250" s="226" t="s">
        <v>11</v>
      </c>
      <c r="D250" s="227">
        <f>E250+F250</f>
        <v>22900</v>
      </c>
      <c r="E250" s="227">
        <v>22900</v>
      </c>
      <c r="F250" s="228"/>
      <c r="G250" s="10"/>
    </row>
    <row r="251" spans="1:7" ht="21">
      <c r="A251" s="224"/>
      <c r="B251" s="220" t="s">
        <v>101</v>
      </c>
      <c r="C251" s="226" t="s">
        <v>102</v>
      </c>
      <c r="D251" s="227">
        <f aca="true" t="shared" si="10" ref="D251:D259">E251+F251</f>
        <v>1000</v>
      </c>
      <c r="E251" s="227">
        <v>1000</v>
      </c>
      <c r="F251" s="228"/>
      <c r="G251" s="10"/>
    </row>
    <row r="252" spans="1:13" ht="21">
      <c r="A252" s="224"/>
      <c r="B252" s="220" t="s">
        <v>151</v>
      </c>
      <c r="C252" s="226" t="s">
        <v>104</v>
      </c>
      <c r="D252" s="227">
        <f t="shared" si="10"/>
        <v>4200</v>
      </c>
      <c r="E252" s="227">
        <v>4200</v>
      </c>
      <c r="F252" s="228"/>
      <c r="G252" s="10"/>
      <c r="K252">
        <f>K249+M252</f>
        <v>28072.823</v>
      </c>
      <c r="M252">
        <f>M249+O249+Q249</f>
        <v>4189.822999999999</v>
      </c>
    </row>
    <row r="253" spans="1:7" ht="15">
      <c r="A253" s="224"/>
      <c r="B253" s="220" t="s">
        <v>105</v>
      </c>
      <c r="C253" s="226" t="s">
        <v>106</v>
      </c>
      <c r="D253" s="227">
        <f t="shared" si="10"/>
        <v>0</v>
      </c>
      <c r="E253" s="227">
        <v>0</v>
      </c>
      <c r="F253" s="228"/>
      <c r="G253" s="10"/>
    </row>
    <row r="254" spans="1:10" ht="15">
      <c r="A254" s="224"/>
      <c r="B254" s="220" t="s">
        <v>128</v>
      </c>
      <c r="C254" s="221" t="s">
        <v>129</v>
      </c>
      <c r="D254" s="227">
        <f t="shared" si="10"/>
        <v>200</v>
      </c>
      <c r="E254" s="229">
        <v>200</v>
      </c>
      <c r="F254" s="230"/>
      <c r="G254" s="10"/>
      <c r="J254" t="s">
        <v>253</v>
      </c>
    </row>
    <row r="255" spans="1:17" ht="15">
      <c r="A255" s="224"/>
      <c r="B255" s="220" t="s">
        <v>109</v>
      </c>
      <c r="C255" s="221" t="s">
        <v>110</v>
      </c>
      <c r="D255" s="227">
        <f t="shared" si="10"/>
        <v>800</v>
      </c>
      <c r="E255" s="229">
        <v>800</v>
      </c>
      <c r="F255" s="230"/>
      <c r="G255" s="10"/>
      <c r="J255">
        <v>101</v>
      </c>
      <c r="K255">
        <v>35400</v>
      </c>
      <c r="L255">
        <v>10.5</v>
      </c>
      <c r="M255">
        <f>K255*L255%</f>
        <v>3717</v>
      </c>
      <c r="N255">
        <v>2.8</v>
      </c>
      <c r="O255">
        <f>K255*N255%</f>
        <v>991.1999999999999</v>
      </c>
      <c r="P255">
        <v>4.8</v>
      </c>
      <c r="Q255">
        <f>K255*P255%</f>
        <v>1699.2</v>
      </c>
    </row>
    <row r="256" spans="1:17" ht="15">
      <c r="A256" s="224"/>
      <c r="B256" s="220" t="s">
        <v>111</v>
      </c>
      <c r="C256" s="221" t="s">
        <v>112</v>
      </c>
      <c r="D256" s="227">
        <f t="shared" si="10"/>
        <v>500</v>
      </c>
      <c r="E256" s="229">
        <v>500</v>
      </c>
      <c r="F256" s="230"/>
      <c r="G256" s="10"/>
      <c r="J256">
        <v>208</v>
      </c>
      <c r="K256">
        <v>200</v>
      </c>
      <c r="P256">
        <v>4.8</v>
      </c>
      <c r="Q256">
        <f>K256*P256%</f>
        <v>9.6</v>
      </c>
    </row>
    <row r="257" spans="1:17" ht="15">
      <c r="A257" s="224"/>
      <c r="B257" s="220" t="s">
        <v>113</v>
      </c>
      <c r="C257" s="221" t="s">
        <v>114</v>
      </c>
      <c r="D257" s="227">
        <f t="shared" si="10"/>
        <v>1500</v>
      </c>
      <c r="E257" s="229">
        <v>1500</v>
      </c>
      <c r="F257" s="230"/>
      <c r="G257" s="10"/>
      <c r="K257">
        <f>SUM(K255:K256)</f>
        <v>35600</v>
      </c>
      <c r="M257">
        <f>SUM(M255:M256)</f>
        <v>3717</v>
      </c>
      <c r="O257">
        <f>SUM(O255:O256)</f>
        <v>991.1999999999999</v>
      </c>
      <c r="Q257">
        <f>SUM(Q255:Q256)</f>
        <v>1708.8</v>
      </c>
    </row>
    <row r="258" spans="1:7" ht="15">
      <c r="A258" s="224"/>
      <c r="B258" s="220" t="s">
        <v>115</v>
      </c>
      <c r="C258" s="221" t="s">
        <v>116</v>
      </c>
      <c r="D258" s="227">
        <f t="shared" si="10"/>
        <v>481</v>
      </c>
      <c r="E258" s="229">
        <v>481</v>
      </c>
      <c r="F258" s="230"/>
      <c r="G258" s="10"/>
    </row>
    <row r="259" spans="1:7" ht="15">
      <c r="A259" s="224"/>
      <c r="B259" s="220" t="s">
        <v>119</v>
      </c>
      <c r="C259" s="221" t="s">
        <v>120</v>
      </c>
      <c r="D259" s="227">
        <f t="shared" si="10"/>
        <v>300</v>
      </c>
      <c r="E259" s="229">
        <v>300</v>
      </c>
      <c r="F259" s="230"/>
      <c r="G259" s="10"/>
    </row>
    <row r="260" spans="1:13" ht="15">
      <c r="A260" s="224"/>
      <c r="B260" s="220" t="s">
        <v>124</v>
      </c>
      <c r="C260" s="226" t="s">
        <v>125</v>
      </c>
      <c r="D260" s="227">
        <f>SUM(D250:D259)</f>
        <v>31881</v>
      </c>
      <c r="E260" s="227">
        <f>SUM(E250:E259)</f>
        <v>31881</v>
      </c>
      <c r="F260" s="228"/>
      <c r="G260" s="10"/>
      <c r="M260">
        <f>M257+O257+Q257</f>
        <v>6417</v>
      </c>
    </row>
    <row r="261" spans="1:7" ht="15">
      <c r="A261" s="224"/>
      <c r="B261" s="220"/>
      <c r="C261" s="226"/>
      <c r="D261" s="227"/>
      <c r="E261" s="227"/>
      <c r="F261" s="228"/>
      <c r="G261" s="10"/>
    </row>
    <row r="262" spans="1:7" ht="21">
      <c r="A262" s="231" t="s">
        <v>225</v>
      </c>
      <c r="B262" s="232" t="s">
        <v>226</v>
      </c>
      <c r="C262" s="226"/>
      <c r="D262" s="227"/>
      <c r="E262" s="227"/>
      <c r="F262" s="228"/>
      <c r="G262" s="10"/>
    </row>
    <row r="263" spans="1:10" ht="15">
      <c r="A263" s="231"/>
      <c r="B263" s="220" t="s">
        <v>115</v>
      </c>
      <c r="C263" s="221" t="s">
        <v>116</v>
      </c>
      <c r="D263" s="227">
        <f>E263</f>
        <v>-100</v>
      </c>
      <c r="E263" s="227">
        <v>-100</v>
      </c>
      <c r="F263" s="228"/>
      <c r="G263" s="10"/>
      <c r="J263" t="s">
        <v>254</v>
      </c>
    </row>
    <row r="264" spans="1:7" ht="15">
      <c r="A264" s="231"/>
      <c r="B264" s="368" t="s">
        <v>142</v>
      </c>
      <c r="C264" s="373" t="s">
        <v>143</v>
      </c>
      <c r="D264" s="227">
        <f>E264+F264</f>
        <v>0</v>
      </c>
      <c r="E264" s="227"/>
      <c r="F264" s="228">
        <v>0</v>
      </c>
      <c r="G264" s="10"/>
    </row>
    <row r="265" spans="1:17" ht="15">
      <c r="A265" s="231"/>
      <c r="B265" s="220" t="s">
        <v>124</v>
      </c>
      <c r="C265" s="226" t="s">
        <v>125</v>
      </c>
      <c r="D265" s="227">
        <f>E265+D264</f>
        <v>-100</v>
      </c>
      <c r="E265" s="227">
        <f>SUM(E263:E263)</f>
        <v>-100</v>
      </c>
      <c r="F265" s="228">
        <f>SUM(F264)</f>
        <v>0</v>
      </c>
      <c r="G265" s="10"/>
      <c r="J265">
        <v>101</v>
      </c>
      <c r="K265">
        <v>216750</v>
      </c>
      <c r="L265">
        <v>10.5</v>
      </c>
      <c r="M265">
        <f>K265*L265%</f>
        <v>22758.75</v>
      </c>
      <c r="N265">
        <v>2.8</v>
      </c>
      <c r="O265">
        <f>K265*N265%</f>
        <v>6068.999999999999</v>
      </c>
      <c r="P265">
        <v>4.8</v>
      </c>
      <c r="Q265">
        <f>K265*P265%</f>
        <v>10404</v>
      </c>
    </row>
    <row r="266" spans="1:17" ht="15">
      <c r="A266" s="231"/>
      <c r="B266" s="233"/>
      <c r="C266" s="226"/>
      <c r="D266" s="227"/>
      <c r="E266" s="227"/>
      <c r="F266" s="228"/>
      <c r="G266" s="10"/>
      <c r="J266">
        <v>208</v>
      </c>
      <c r="K266">
        <v>5000</v>
      </c>
      <c r="P266">
        <v>4.8</v>
      </c>
      <c r="Q266">
        <f>K266*P266%</f>
        <v>240</v>
      </c>
    </row>
    <row r="267" spans="1:17" ht="15">
      <c r="A267" s="234">
        <v>5</v>
      </c>
      <c r="B267" s="220" t="s">
        <v>221</v>
      </c>
      <c r="C267" s="226"/>
      <c r="D267" s="227">
        <f>D282+D288</f>
        <v>98440</v>
      </c>
      <c r="E267" s="227">
        <f>E282+E288</f>
        <v>-4400</v>
      </c>
      <c r="F267" s="228">
        <f>F282+F288</f>
        <v>102840</v>
      </c>
      <c r="G267" s="10"/>
      <c r="K267">
        <f>SUM(K265:K266)</f>
        <v>221750</v>
      </c>
      <c r="M267">
        <f>SUM(M265:M266)</f>
        <v>22758.75</v>
      </c>
      <c r="O267">
        <f>SUM(O265:O266)</f>
        <v>6068.999999999999</v>
      </c>
      <c r="Q267">
        <f>SUM(Q265:Q266)</f>
        <v>10644</v>
      </c>
    </row>
    <row r="268" spans="1:7" ht="15">
      <c r="A268" s="224"/>
      <c r="B268" s="220"/>
      <c r="C268" s="226"/>
      <c r="D268" s="227"/>
      <c r="E268" s="227"/>
      <c r="F268" s="228"/>
      <c r="G268" s="10"/>
    </row>
    <row r="269" spans="1:7" ht="15">
      <c r="A269" s="240" t="s">
        <v>169</v>
      </c>
      <c r="B269" s="241" t="s">
        <v>170</v>
      </c>
      <c r="C269" s="242"/>
      <c r="D269" s="237"/>
      <c r="E269" s="237"/>
      <c r="F269" s="238"/>
      <c r="G269" s="10"/>
    </row>
    <row r="270" spans="1:13" ht="15">
      <c r="A270" s="239"/>
      <c r="B270" s="243"/>
      <c r="C270" s="242"/>
      <c r="D270" s="237"/>
      <c r="E270" s="237"/>
      <c r="F270" s="238"/>
      <c r="G270" s="10"/>
      <c r="M270">
        <f>M267+O267+Q267</f>
        <v>39471.75</v>
      </c>
    </row>
    <row r="271" spans="1:7" ht="21">
      <c r="A271" s="239"/>
      <c r="B271" s="235" t="s">
        <v>100</v>
      </c>
      <c r="C271" s="236" t="s">
        <v>11</v>
      </c>
      <c r="D271" s="244">
        <f>E271+F271</f>
        <v>35400</v>
      </c>
      <c r="E271" s="244"/>
      <c r="F271" s="245">
        <v>35400</v>
      </c>
      <c r="G271" s="10"/>
    </row>
    <row r="272" spans="1:10" ht="21">
      <c r="A272" s="239"/>
      <c r="B272" s="235" t="s">
        <v>101</v>
      </c>
      <c r="C272" s="236" t="s">
        <v>102</v>
      </c>
      <c r="D272" s="244">
        <f aca="true" t="shared" si="11" ref="D272:D281">E272+F272</f>
        <v>200</v>
      </c>
      <c r="E272" s="244"/>
      <c r="F272" s="245">
        <v>200</v>
      </c>
      <c r="G272" s="10"/>
      <c r="J272" t="s">
        <v>255</v>
      </c>
    </row>
    <row r="273" spans="1:17" ht="21">
      <c r="A273" s="239"/>
      <c r="B273" s="246" t="s">
        <v>103</v>
      </c>
      <c r="C273" s="236" t="s">
        <v>104</v>
      </c>
      <c r="D273" s="244">
        <f t="shared" si="11"/>
        <v>6420</v>
      </c>
      <c r="E273" s="244"/>
      <c r="F273" s="245">
        <v>6420</v>
      </c>
      <c r="G273" s="10"/>
      <c r="J273">
        <v>101</v>
      </c>
      <c r="K273">
        <v>4400</v>
      </c>
      <c r="L273">
        <v>10.5</v>
      </c>
      <c r="M273">
        <f>K273*L273%</f>
        <v>462</v>
      </c>
      <c r="N273">
        <v>2.8</v>
      </c>
      <c r="O273">
        <f>K273*N273%</f>
        <v>123.19999999999999</v>
      </c>
      <c r="P273">
        <v>4.8</v>
      </c>
      <c r="Q273">
        <f>K273*P273%</f>
        <v>211.20000000000002</v>
      </c>
    </row>
    <row r="274" spans="1:17" ht="15">
      <c r="A274" s="239"/>
      <c r="B274" s="235" t="s">
        <v>105</v>
      </c>
      <c r="C274" s="236" t="s">
        <v>106</v>
      </c>
      <c r="D274" s="244">
        <f t="shared" si="11"/>
        <v>0</v>
      </c>
      <c r="E274" s="244"/>
      <c r="F274" s="245">
        <v>0</v>
      </c>
      <c r="G274" s="10"/>
      <c r="J274">
        <v>208</v>
      </c>
      <c r="K274">
        <v>100</v>
      </c>
      <c r="P274">
        <v>4.8</v>
      </c>
      <c r="Q274">
        <f>K274*P274%</f>
        <v>4.8</v>
      </c>
    </row>
    <row r="275" spans="1:17" ht="15">
      <c r="A275" s="239"/>
      <c r="B275" s="243" t="s">
        <v>107</v>
      </c>
      <c r="C275" s="442" t="s">
        <v>108</v>
      </c>
      <c r="D275" s="443">
        <f t="shared" si="11"/>
        <v>52000</v>
      </c>
      <c r="E275" s="444"/>
      <c r="F275" s="445">
        <v>52000</v>
      </c>
      <c r="G275" s="10"/>
      <c r="K275">
        <f>SUM(K273:K274)</f>
        <v>4500</v>
      </c>
      <c r="M275">
        <f>SUM(M273:M274)</f>
        <v>462</v>
      </c>
      <c r="O275">
        <f>SUM(O273:O274)</f>
        <v>123.19999999999999</v>
      </c>
      <c r="Q275">
        <f>SUM(Q273:Q274)</f>
        <v>216.00000000000003</v>
      </c>
    </row>
    <row r="276" spans="1:7" ht="15">
      <c r="A276" s="239"/>
      <c r="B276" s="243" t="s">
        <v>111</v>
      </c>
      <c r="C276" s="242" t="s">
        <v>112</v>
      </c>
      <c r="D276" s="244">
        <f t="shared" si="11"/>
        <v>2000</v>
      </c>
      <c r="E276" s="237"/>
      <c r="F276" s="238">
        <v>2000</v>
      </c>
      <c r="G276" s="10"/>
    </row>
    <row r="277" spans="1:7" ht="15">
      <c r="A277" s="239"/>
      <c r="B277" s="243" t="s">
        <v>113</v>
      </c>
      <c r="C277" s="442" t="s">
        <v>114</v>
      </c>
      <c r="D277" s="443">
        <f t="shared" si="11"/>
        <v>5000</v>
      </c>
      <c r="E277" s="444"/>
      <c r="F277" s="445">
        <v>5000</v>
      </c>
      <c r="G277" s="10"/>
    </row>
    <row r="278" spans="1:13" ht="15">
      <c r="A278" s="239"/>
      <c r="B278" s="243" t="s">
        <v>115</v>
      </c>
      <c r="C278" s="242" t="s">
        <v>116</v>
      </c>
      <c r="D278" s="244">
        <f t="shared" si="11"/>
        <v>1500</v>
      </c>
      <c r="E278" s="237"/>
      <c r="F278" s="238">
        <v>1500</v>
      </c>
      <c r="G278" s="10"/>
      <c r="M278">
        <f>M275+O275+Q275</f>
        <v>801.2</v>
      </c>
    </row>
    <row r="279" spans="1:7" ht="15">
      <c r="A279" s="239"/>
      <c r="B279" s="225" t="s">
        <v>119</v>
      </c>
      <c r="C279" s="242" t="s">
        <v>120</v>
      </c>
      <c r="D279" s="244">
        <f t="shared" si="11"/>
        <v>20</v>
      </c>
      <c r="E279" s="237"/>
      <c r="F279" s="238">
        <v>20</v>
      </c>
      <c r="G279" s="10"/>
    </row>
    <row r="280" spans="1:7" ht="15">
      <c r="A280" s="239"/>
      <c r="B280" s="243" t="s">
        <v>133</v>
      </c>
      <c r="C280" s="242" t="s">
        <v>134</v>
      </c>
      <c r="D280" s="244">
        <f t="shared" si="11"/>
        <v>200</v>
      </c>
      <c r="E280" s="237"/>
      <c r="F280" s="238">
        <v>200</v>
      </c>
      <c r="G280" s="10"/>
    </row>
    <row r="281" spans="1:7" ht="33.75">
      <c r="A281" s="239"/>
      <c r="B281" s="108" t="s">
        <v>263</v>
      </c>
      <c r="C281" s="242" t="s">
        <v>264</v>
      </c>
      <c r="D281" s="244">
        <f t="shared" si="11"/>
        <v>100</v>
      </c>
      <c r="E281" s="237"/>
      <c r="F281" s="238">
        <v>100</v>
      </c>
      <c r="G281" s="10"/>
    </row>
    <row r="282" spans="1:10" ht="15">
      <c r="A282" s="239"/>
      <c r="B282" s="235" t="s">
        <v>124</v>
      </c>
      <c r="C282" s="236" t="s">
        <v>125</v>
      </c>
      <c r="D282" s="244">
        <f>SUM(D271:D281)</f>
        <v>102840</v>
      </c>
      <c r="E282" s="244"/>
      <c r="F282" s="245">
        <f>SUM(F271:F281)</f>
        <v>102840</v>
      </c>
      <c r="G282" s="10"/>
      <c r="J282" t="s">
        <v>256</v>
      </c>
    </row>
    <row r="283" spans="1:17" ht="15">
      <c r="A283" s="239"/>
      <c r="B283" s="235"/>
      <c r="C283" s="236"/>
      <c r="D283" s="244"/>
      <c r="E283" s="244"/>
      <c r="F283" s="245"/>
      <c r="G283" s="10"/>
      <c r="J283">
        <v>101</v>
      </c>
      <c r="K283">
        <v>8650</v>
      </c>
      <c r="L283">
        <v>10.5</v>
      </c>
      <c r="M283">
        <f>K283*L283%</f>
        <v>908.25</v>
      </c>
      <c r="N283">
        <v>2.8</v>
      </c>
      <c r="O283">
        <f>K283*N283%</f>
        <v>242.2</v>
      </c>
      <c r="P283">
        <v>4.8</v>
      </c>
      <c r="Q283">
        <f>K283*P283%</f>
        <v>415.2</v>
      </c>
    </row>
    <row r="284" spans="1:17" ht="15">
      <c r="A284" s="247" t="s">
        <v>171</v>
      </c>
      <c r="B284" s="248" t="s">
        <v>172</v>
      </c>
      <c r="C284" s="249"/>
      <c r="D284" s="250"/>
      <c r="E284" s="250"/>
      <c r="F284" s="251"/>
      <c r="G284" s="10"/>
      <c r="J284">
        <v>208</v>
      </c>
      <c r="K284">
        <v>150</v>
      </c>
      <c r="P284">
        <v>4.8</v>
      </c>
      <c r="Q284">
        <f>K284*P284%</f>
        <v>7.2</v>
      </c>
    </row>
    <row r="285" spans="1:17" ht="15">
      <c r="A285" s="252"/>
      <c r="B285" s="253"/>
      <c r="C285" s="249"/>
      <c r="D285" s="250"/>
      <c r="E285" s="250"/>
      <c r="F285" s="251"/>
      <c r="G285" s="10"/>
      <c r="K285">
        <f>SUM(K283:K284)</f>
        <v>8800</v>
      </c>
      <c r="M285">
        <f>SUM(M283:M284)</f>
        <v>908.25</v>
      </c>
      <c r="O285">
        <f>SUM(O283:O284)</f>
        <v>242.2</v>
      </c>
      <c r="Q285">
        <f>SUM(Q283:Q284)</f>
        <v>422.4</v>
      </c>
    </row>
    <row r="286" spans="1:7" ht="21">
      <c r="A286" s="252"/>
      <c r="B286" s="248" t="s">
        <v>101</v>
      </c>
      <c r="C286" s="254" t="s">
        <v>102</v>
      </c>
      <c r="D286" s="255">
        <f>E286</f>
        <v>-3722</v>
      </c>
      <c r="E286" s="255">
        <v>-3722</v>
      </c>
      <c r="F286" s="256"/>
      <c r="G286" s="10"/>
    </row>
    <row r="287" spans="1:7" ht="21">
      <c r="A287" s="252"/>
      <c r="B287" s="257" t="s">
        <v>103</v>
      </c>
      <c r="C287" s="254" t="s">
        <v>104</v>
      </c>
      <c r="D287" s="255">
        <f>E287</f>
        <v>-678</v>
      </c>
      <c r="E287" s="255">
        <v>-678</v>
      </c>
      <c r="F287" s="256"/>
      <c r="G287" s="10"/>
    </row>
    <row r="288" spans="1:13" ht="15">
      <c r="A288" s="258"/>
      <c r="B288" s="259" t="s">
        <v>123</v>
      </c>
      <c r="C288" s="260"/>
      <c r="D288" s="255">
        <f>SUM(D286:D287)</f>
        <v>-4400</v>
      </c>
      <c r="E288" s="255">
        <f>SUM(E286:E287)</f>
        <v>-4400</v>
      </c>
      <c r="F288" s="256"/>
      <c r="G288" s="10"/>
      <c r="M288">
        <f>M285+O285+Q285</f>
        <v>1572.85</v>
      </c>
    </row>
    <row r="289" spans="1:7" ht="15">
      <c r="A289" s="258"/>
      <c r="B289" s="259"/>
      <c r="C289" s="260"/>
      <c r="D289" s="255"/>
      <c r="E289" s="255"/>
      <c r="F289" s="256"/>
      <c r="G289" s="10"/>
    </row>
    <row r="290" spans="1:7" ht="21">
      <c r="A290" s="261">
        <v>6</v>
      </c>
      <c r="B290" s="262" t="s">
        <v>222</v>
      </c>
      <c r="C290" s="263"/>
      <c r="D290" s="264">
        <f>D306+D313+D327+D346+D353+D364+D369</f>
        <v>1486593</v>
      </c>
      <c r="E290" s="264"/>
      <c r="F290" s="265">
        <f>F306+F313+F327+F346+F353+F364+F369</f>
        <v>1486593</v>
      </c>
      <c r="G290" s="10"/>
    </row>
    <row r="291" spans="1:7" ht="15">
      <c r="A291" s="261"/>
      <c r="B291" s="262"/>
      <c r="C291" s="263"/>
      <c r="D291" s="266"/>
      <c r="E291" s="266"/>
      <c r="F291" s="267"/>
      <c r="G291" s="10"/>
    </row>
    <row r="292" spans="1:7" ht="21">
      <c r="A292" s="268" t="s">
        <v>173</v>
      </c>
      <c r="B292" s="262" t="s">
        <v>174</v>
      </c>
      <c r="C292" s="269"/>
      <c r="D292" s="266"/>
      <c r="E292" s="266"/>
      <c r="F292" s="267"/>
      <c r="G292" s="10"/>
    </row>
    <row r="293" spans="1:7" ht="15">
      <c r="A293" s="268"/>
      <c r="B293" s="262"/>
      <c r="C293" s="269"/>
      <c r="D293" s="266"/>
      <c r="E293" s="266"/>
      <c r="F293" s="267"/>
      <c r="G293" s="10"/>
    </row>
    <row r="294" spans="1:7" ht="21">
      <c r="A294" s="270"/>
      <c r="B294" s="235" t="s">
        <v>101</v>
      </c>
      <c r="C294" s="236" t="s">
        <v>102</v>
      </c>
      <c r="D294" s="266">
        <f>F294</f>
        <v>0</v>
      </c>
      <c r="E294" s="266"/>
      <c r="F294" s="267">
        <v>0</v>
      </c>
      <c r="G294" s="10"/>
    </row>
    <row r="295" spans="1:7" ht="21">
      <c r="A295" s="270"/>
      <c r="B295" s="257" t="s">
        <v>103</v>
      </c>
      <c r="C295" s="254" t="s">
        <v>104</v>
      </c>
      <c r="D295" s="266">
        <f>F295</f>
        <v>0</v>
      </c>
      <c r="E295" s="266"/>
      <c r="F295" s="267">
        <v>0</v>
      </c>
      <c r="G295" s="10"/>
    </row>
    <row r="296" spans="1:7" ht="15">
      <c r="A296" s="270"/>
      <c r="B296" s="262" t="s">
        <v>105</v>
      </c>
      <c r="C296" s="263" t="s">
        <v>106</v>
      </c>
      <c r="D296" s="264"/>
      <c r="E296" s="264"/>
      <c r="F296" s="265"/>
      <c r="G296" s="10"/>
    </row>
    <row r="297" spans="1:7" ht="15">
      <c r="A297" s="270"/>
      <c r="B297" s="271" t="s">
        <v>111</v>
      </c>
      <c r="C297" s="269" t="s">
        <v>112</v>
      </c>
      <c r="D297" s="266">
        <f>F297</f>
        <v>15000</v>
      </c>
      <c r="E297" s="266"/>
      <c r="F297" s="267">
        <v>15000</v>
      </c>
      <c r="G297" s="10"/>
    </row>
    <row r="298" spans="1:7" ht="15">
      <c r="A298" s="270"/>
      <c r="B298" s="271" t="s">
        <v>115</v>
      </c>
      <c r="C298" s="269" t="s">
        <v>116</v>
      </c>
      <c r="D298" s="266">
        <f>F298</f>
        <v>20000</v>
      </c>
      <c r="E298" s="266"/>
      <c r="F298" s="267">
        <v>20000</v>
      </c>
      <c r="G298" s="10"/>
    </row>
    <row r="299" spans="1:7" ht="15">
      <c r="A299" s="270"/>
      <c r="B299" s="421" t="s">
        <v>117</v>
      </c>
      <c r="C299" s="439" t="s">
        <v>118</v>
      </c>
      <c r="D299" s="440">
        <f>E299+F299</f>
        <v>0</v>
      </c>
      <c r="E299" s="440"/>
      <c r="F299" s="441">
        <v>0</v>
      </c>
      <c r="G299" s="10"/>
    </row>
    <row r="300" spans="1:7" ht="15">
      <c r="A300" s="270"/>
      <c r="B300" s="421" t="s">
        <v>133</v>
      </c>
      <c r="C300" s="422" t="s">
        <v>134</v>
      </c>
      <c r="D300" s="266">
        <f>E300+F300</f>
        <v>6000</v>
      </c>
      <c r="E300" s="266"/>
      <c r="F300" s="267">
        <v>6000</v>
      </c>
      <c r="G300" s="10"/>
    </row>
    <row r="301" spans="1:7" ht="33.75">
      <c r="A301" s="270"/>
      <c r="B301" s="108" t="s">
        <v>263</v>
      </c>
      <c r="C301" s="107" t="s">
        <v>264</v>
      </c>
      <c r="D301" s="266">
        <f>E301+F301</f>
        <v>0</v>
      </c>
      <c r="E301" s="266"/>
      <c r="F301" s="267">
        <v>0</v>
      </c>
      <c r="G301" s="10"/>
    </row>
    <row r="302" spans="1:7" ht="15">
      <c r="A302" s="270"/>
      <c r="B302" s="262" t="s">
        <v>123</v>
      </c>
      <c r="C302" s="269"/>
      <c r="D302" s="264">
        <f>SUM(D294:D301)</f>
        <v>41000</v>
      </c>
      <c r="E302" s="264"/>
      <c r="F302" s="265">
        <f>SUM(F294:F301)</f>
        <v>41000</v>
      </c>
      <c r="G302" s="10"/>
    </row>
    <row r="303" spans="1:7" ht="15">
      <c r="A303" s="270"/>
      <c r="B303" s="271" t="s">
        <v>142</v>
      </c>
      <c r="C303" s="263" t="s">
        <v>143</v>
      </c>
      <c r="D303" s="266">
        <f>F303</f>
        <v>0</v>
      </c>
      <c r="E303" s="264"/>
      <c r="F303" s="265">
        <v>0</v>
      </c>
      <c r="G303" s="10"/>
    </row>
    <row r="304" spans="1:7" ht="15">
      <c r="A304" s="270"/>
      <c r="B304" s="271" t="s">
        <v>144</v>
      </c>
      <c r="C304" s="263" t="s">
        <v>145</v>
      </c>
      <c r="D304" s="266">
        <f>F304</f>
        <v>0</v>
      </c>
      <c r="E304" s="264"/>
      <c r="F304" s="265">
        <v>0</v>
      </c>
      <c r="G304" s="10"/>
    </row>
    <row r="305" spans="1:7" ht="15">
      <c r="A305" s="270"/>
      <c r="B305" s="262" t="s">
        <v>146</v>
      </c>
      <c r="C305" s="269"/>
      <c r="D305" s="264">
        <f>SUM(D303:D304)</f>
        <v>0</v>
      </c>
      <c r="E305" s="264"/>
      <c r="F305" s="265">
        <f>SUM(F303:F304)</f>
        <v>0</v>
      </c>
      <c r="G305" s="10"/>
    </row>
    <row r="306" spans="1:7" ht="15">
      <c r="A306" s="270"/>
      <c r="B306" s="262" t="s">
        <v>124</v>
      </c>
      <c r="C306" s="263" t="s">
        <v>125</v>
      </c>
      <c r="D306" s="264">
        <f>D302+D305</f>
        <v>41000</v>
      </c>
      <c r="E306" s="264"/>
      <c r="F306" s="265">
        <f>F302+F305</f>
        <v>41000</v>
      </c>
      <c r="G306" s="10"/>
    </row>
    <row r="307" spans="1:7" ht="15">
      <c r="A307" s="270"/>
      <c r="B307" s="262"/>
      <c r="C307" s="263"/>
      <c r="D307" s="264"/>
      <c r="E307" s="264"/>
      <c r="F307" s="265"/>
      <c r="G307" s="10"/>
    </row>
    <row r="308" spans="1:7" ht="21">
      <c r="A308" s="268" t="s">
        <v>175</v>
      </c>
      <c r="B308" s="262" t="s">
        <v>176</v>
      </c>
      <c r="C308" s="269"/>
      <c r="D308" s="266"/>
      <c r="E308" s="266"/>
      <c r="F308" s="267"/>
      <c r="G308" s="10"/>
    </row>
    <row r="309" spans="1:7" ht="15">
      <c r="A309" s="270"/>
      <c r="B309" s="262" t="s">
        <v>105</v>
      </c>
      <c r="C309" s="263" t="s">
        <v>106</v>
      </c>
      <c r="D309" s="264"/>
      <c r="E309" s="264"/>
      <c r="F309" s="265"/>
      <c r="G309" s="10"/>
    </row>
    <row r="310" spans="1:7" ht="15">
      <c r="A310" s="270"/>
      <c r="B310" s="271" t="s">
        <v>111</v>
      </c>
      <c r="C310" s="269" t="s">
        <v>112</v>
      </c>
      <c r="D310" s="266">
        <f>E310+F310</f>
        <v>10000</v>
      </c>
      <c r="E310" s="266"/>
      <c r="F310" s="267">
        <v>10000</v>
      </c>
      <c r="G310" s="10"/>
    </row>
    <row r="311" spans="1:7" ht="15">
      <c r="A311" s="270"/>
      <c r="B311" s="271" t="s">
        <v>113</v>
      </c>
      <c r="C311" s="269" t="s">
        <v>114</v>
      </c>
      <c r="D311" s="266">
        <f>E311+F311</f>
        <v>110000</v>
      </c>
      <c r="E311" s="266"/>
      <c r="F311" s="267">
        <v>110000</v>
      </c>
      <c r="G311" s="10"/>
    </row>
    <row r="312" spans="1:7" ht="15">
      <c r="A312" s="270"/>
      <c r="B312" s="271" t="s">
        <v>115</v>
      </c>
      <c r="C312" s="269" t="s">
        <v>116</v>
      </c>
      <c r="D312" s="266">
        <f>E312+F312</f>
        <v>10000</v>
      </c>
      <c r="E312" s="266"/>
      <c r="F312" s="267">
        <v>10000</v>
      </c>
      <c r="G312" s="10"/>
    </row>
    <row r="313" spans="1:7" ht="15">
      <c r="A313" s="270"/>
      <c r="B313" s="262" t="s">
        <v>124</v>
      </c>
      <c r="C313" s="263" t="s">
        <v>125</v>
      </c>
      <c r="D313" s="264">
        <f>SUM(D310:D312)</f>
        <v>130000</v>
      </c>
      <c r="E313" s="264"/>
      <c r="F313" s="265">
        <f>SUM(F310:F312)</f>
        <v>130000</v>
      </c>
      <c r="G313" s="10"/>
    </row>
    <row r="314" spans="1:7" ht="15">
      <c r="A314" s="270"/>
      <c r="B314" s="262"/>
      <c r="C314" s="263"/>
      <c r="D314" s="264"/>
      <c r="E314" s="264"/>
      <c r="F314" s="265"/>
      <c r="G314" s="10"/>
    </row>
    <row r="315" spans="1:7" ht="21">
      <c r="A315" s="272" t="s">
        <v>177</v>
      </c>
      <c r="B315" s="273" t="s">
        <v>178</v>
      </c>
      <c r="C315" s="274"/>
      <c r="D315" s="275"/>
      <c r="E315" s="275"/>
      <c r="F315" s="276"/>
      <c r="G315" s="10"/>
    </row>
    <row r="316" spans="1:7" ht="15">
      <c r="A316" s="277"/>
      <c r="B316" s="171"/>
      <c r="C316" s="274"/>
      <c r="D316" s="275"/>
      <c r="E316" s="275"/>
      <c r="F316" s="276"/>
      <c r="G316" s="10"/>
    </row>
    <row r="317" spans="1:7" ht="15">
      <c r="A317" s="277"/>
      <c r="B317" s="273" t="s">
        <v>105</v>
      </c>
      <c r="C317" s="172" t="s">
        <v>106</v>
      </c>
      <c r="D317" s="278"/>
      <c r="E317" s="278"/>
      <c r="F317" s="279"/>
      <c r="G317" s="10"/>
    </row>
    <row r="318" spans="1:7" ht="15">
      <c r="A318" s="277"/>
      <c r="B318" s="171" t="s">
        <v>111</v>
      </c>
      <c r="C318" s="274" t="s">
        <v>112</v>
      </c>
      <c r="D318" s="275">
        <f>E318+F318</f>
        <v>10000</v>
      </c>
      <c r="E318" s="275"/>
      <c r="F318" s="276">
        <v>10000</v>
      </c>
      <c r="G318" s="10"/>
    </row>
    <row r="319" spans="1:7" ht="15">
      <c r="A319" s="277"/>
      <c r="B319" s="171" t="s">
        <v>115</v>
      </c>
      <c r="C319" s="274" t="s">
        <v>116</v>
      </c>
      <c r="D319" s="275">
        <f>E319+F319</f>
        <v>20000</v>
      </c>
      <c r="E319" s="275"/>
      <c r="F319" s="276">
        <v>20000</v>
      </c>
      <c r="G319" s="10"/>
    </row>
    <row r="320" spans="1:7" ht="15">
      <c r="A320" s="277"/>
      <c r="B320" s="421" t="s">
        <v>117</v>
      </c>
      <c r="C320" s="439" t="s">
        <v>118</v>
      </c>
      <c r="D320" s="446">
        <f>E320+F320</f>
        <v>0</v>
      </c>
      <c r="E320" s="446"/>
      <c r="F320" s="447">
        <v>0</v>
      </c>
      <c r="G320" s="10"/>
    </row>
    <row r="321" spans="1:7" ht="15">
      <c r="A321" s="277"/>
      <c r="B321" s="421" t="s">
        <v>133</v>
      </c>
      <c r="C321" s="422" t="s">
        <v>134</v>
      </c>
      <c r="D321" s="275">
        <f>E321+F321</f>
        <v>2500</v>
      </c>
      <c r="E321" s="275"/>
      <c r="F321" s="276">
        <v>2500</v>
      </c>
      <c r="G321" s="10"/>
    </row>
    <row r="322" spans="1:7" ht="15">
      <c r="A322" s="277"/>
      <c r="B322" s="273" t="s">
        <v>123</v>
      </c>
      <c r="C322" s="274"/>
      <c r="D322" s="278">
        <f>SUM(D318:D321)</f>
        <v>32500</v>
      </c>
      <c r="E322" s="278"/>
      <c r="F322" s="279">
        <f>SUM(F317:F321)</f>
        <v>32500</v>
      </c>
      <c r="G322" s="10"/>
    </row>
    <row r="323" spans="1:7" ht="15">
      <c r="A323" s="277"/>
      <c r="B323" s="171" t="s">
        <v>142</v>
      </c>
      <c r="C323" s="172" t="s">
        <v>143</v>
      </c>
      <c r="D323" s="275">
        <f>E323+F323</f>
        <v>0</v>
      </c>
      <c r="E323" s="275"/>
      <c r="F323" s="276">
        <v>0</v>
      </c>
      <c r="G323" s="10"/>
    </row>
    <row r="324" spans="1:7" ht="15">
      <c r="A324" s="277"/>
      <c r="B324" s="171" t="s">
        <v>144</v>
      </c>
      <c r="C324" s="172" t="s">
        <v>145</v>
      </c>
      <c r="D324" s="275">
        <f>E324+F324</f>
        <v>0</v>
      </c>
      <c r="E324" s="275"/>
      <c r="F324" s="276">
        <v>0</v>
      </c>
      <c r="G324" s="10"/>
    </row>
    <row r="325" spans="1:7" ht="15">
      <c r="A325" s="277"/>
      <c r="B325" s="171" t="s">
        <v>268</v>
      </c>
      <c r="C325" s="172" t="s">
        <v>243</v>
      </c>
      <c r="D325" s="275">
        <f>E325+F325</f>
        <v>0</v>
      </c>
      <c r="E325" s="275"/>
      <c r="F325" s="276">
        <v>0</v>
      </c>
      <c r="G325" s="10"/>
    </row>
    <row r="326" spans="1:7" ht="15">
      <c r="A326" s="277"/>
      <c r="B326" s="273" t="s">
        <v>146</v>
      </c>
      <c r="C326" s="274"/>
      <c r="D326" s="278">
        <f>SUM(D323:D325)</f>
        <v>0</v>
      </c>
      <c r="E326" s="278"/>
      <c r="F326" s="279">
        <f>SUM(F323:F325)</f>
        <v>0</v>
      </c>
      <c r="G326" s="10"/>
    </row>
    <row r="327" spans="1:7" ht="15">
      <c r="A327" s="277"/>
      <c r="B327" s="273" t="s">
        <v>124</v>
      </c>
      <c r="C327" s="172" t="s">
        <v>125</v>
      </c>
      <c r="D327" s="278">
        <f>D322+D326</f>
        <v>32500</v>
      </c>
      <c r="E327" s="278"/>
      <c r="F327" s="279">
        <f>F322+F326</f>
        <v>32500</v>
      </c>
      <c r="G327" s="10"/>
    </row>
    <row r="328" spans="1:7" ht="15">
      <c r="A328" s="277"/>
      <c r="B328" s="273"/>
      <c r="C328" s="172"/>
      <c r="D328" s="278"/>
      <c r="E328" s="278"/>
      <c r="F328" s="279"/>
      <c r="G328" s="10"/>
    </row>
    <row r="329" spans="1:7" ht="42">
      <c r="A329" s="280" t="s">
        <v>179</v>
      </c>
      <c r="B329" s="281" t="s">
        <v>180</v>
      </c>
      <c r="C329" s="282"/>
      <c r="D329" s="283"/>
      <c r="E329" s="283"/>
      <c r="F329" s="284"/>
      <c r="G329" s="10"/>
    </row>
    <row r="330" spans="1:9" ht="15">
      <c r="A330" s="285"/>
      <c r="B330" s="286"/>
      <c r="C330" s="282"/>
      <c r="D330" s="283"/>
      <c r="E330" s="283"/>
      <c r="F330" s="284"/>
      <c r="G330" s="10"/>
      <c r="I330" t="s">
        <v>254</v>
      </c>
    </row>
    <row r="331" spans="1:16" ht="21">
      <c r="A331" s="285"/>
      <c r="B331" s="281" t="s">
        <v>100</v>
      </c>
      <c r="C331" s="287" t="s">
        <v>11</v>
      </c>
      <c r="D331" s="288">
        <f>E331+F331</f>
        <v>262500</v>
      </c>
      <c r="E331" s="288"/>
      <c r="F331" s="289">
        <v>262500</v>
      </c>
      <c r="G331" s="10"/>
      <c r="I331">
        <v>101</v>
      </c>
      <c r="J331">
        <v>262500</v>
      </c>
      <c r="K331">
        <v>10.5</v>
      </c>
      <c r="L331">
        <f>J331*K331%</f>
        <v>27562.5</v>
      </c>
      <c r="M331">
        <v>2.8</v>
      </c>
      <c r="N331">
        <f>J331*M331%</f>
        <v>7349.999999999999</v>
      </c>
      <c r="O331">
        <v>4.8</v>
      </c>
      <c r="P331">
        <f>J331*O331%</f>
        <v>12600</v>
      </c>
    </row>
    <row r="332" spans="1:16" ht="21">
      <c r="A332" s="285"/>
      <c r="B332" s="281" t="s">
        <v>101</v>
      </c>
      <c r="C332" s="287" t="s">
        <v>102</v>
      </c>
      <c r="D332" s="288">
        <f aca="true" t="shared" si="12" ref="D332:D341">E332+F332</f>
        <v>6500</v>
      </c>
      <c r="E332" s="288"/>
      <c r="F332" s="289">
        <v>6500</v>
      </c>
      <c r="G332" s="10"/>
      <c r="I332">
        <v>208</v>
      </c>
      <c r="J332">
        <v>6500</v>
      </c>
      <c r="K332">
        <v>10.5</v>
      </c>
      <c r="L332">
        <f>J332*K332%</f>
        <v>682.5</v>
      </c>
      <c r="M332">
        <v>2.8</v>
      </c>
      <c r="N332">
        <f>J332*M332%</f>
        <v>181.99999999999997</v>
      </c>
      <c r="O332">
        <v>4.8</v>
      </c>
      <c r="P332">
        <f>J332*O332%</f>
        <v>312</v>
      </c>
    </row>
    <row r="333" spans="1:16" ht="21">
      <c r="A333" s="285"/>
      <c r="B333" s="290" t="s">
        <v>103</v>
      </c>
      <c r="C333" s="287" t="s">
        <v>104</v>
      </c>
      <c r="D333" s="288">
        <f t="shared" si="12"/>
        <v>50000</v>
      </c>
      <c r="E333" s="288"/>
      <c r="F333" s="289">
        <v>50000</v>
      </c>
      <c r="G333" s="10"/>
      <c r="J333">
        <f>SUM(J331:J332)</f>
        <v>269000</v>
      </c>
      <c r="L333">
        <f>SUM(L331:L332)</f>
        <v>28245</v>
      </c>
      <c r="N333">
        <f>SUM(N331:N332)</f>
        <v>7531.999999999999</v>
      </c>
      <c r="P333">
        <f>SUM(P331:P332)</f>
        <v>12912</v>
      </c>
    </row>
    <row r="334" spans="1:7" ht="15">
      <c r="A334" s="285"/>
      <c r="B334" s="281" t="s">
        <v>105</v>
      </c>
      <c r="C334" s="287" t="s">
        <v>106</v>
      </c>
      <c r="D334" s="288">
        <f t="shared" si="12"/>
        <v>0</v>
      </c>
      <c r="E334" s="288"/>
      <c r="F334" s="289">
        <v>0</v>
      </c>
      <c r="G334" s="10"/>
    </row>
    <row r="335" spans="1:7" ht="15">
      <c r="A335" s="285"/>
      <c r="B335" s="286" t="s">
        <v>109</v>
      </c>
      <c r="C335" s="282" t="s">
        <v>110</v>
      </c>
      <c r="D335" s="288">
        <f t="shared" si="12"/>
        <v>2000</v>
      </c>
      <c r="E335" s="283"/>
      <c r="F335" s="284">
        <v>2000</v>
      </c>
      <c r="G335" s="10"/>
    </row>
    <row r="336" spans="1:12" ht="15">
      <c r="A336" s="285"/>
      <c r="B336" s="286" t="s">
        <v>111</v>
      </c>
      <c r="C336" s="282" t="s">
        <v>112</v>
      </c>
      <c r="D336" s="288">
        <f t="shared" si="12"/>
        <v>76000</v>
      </c>
      <c r="E336" s="283"/>
      <c r="F336" s="284">
        <v>76000</v>
      </c>
      <c r="G336" s="10"/>
      <c r="J336">
        <f>J333+L336</f>
        <v>317689</v>
      </c>
      <c r="L336">
        <f>L333+N333+P333</f>
        <v>48689</v>
      </c>
    </row>
    <row r="337" spans="1:7" ht="15">
      <c r="A337" s="285"/>
      <c r="B337" s="286" t="s">
        <v>113</v>
      </c>
      <c r="C337" s="282" t="s">
        <v>114</v>
      </c>
      <c r="D337" s="288">
        <f t="shared" si="12"/>
        <v>150000</v>
      </c>
      <c r="E337" s="283"/>
      <c r="F337" s="284">
        <v>150000</v>
      </c>
      <c r="G337" s="10"/>
    </row>
    <row r="338" spans="1:7" ht="15">
      <c r="A338" s="285"/>
      <c r="B338" s="286" t="s">
        <v>115</v>
      </c>
      <c r="C338" s="282" t="s">
        <v>116</v>
      </c>
      <c r="D338" s="288">
        <f t="shared" si="12"/>
        <v>100000</v>
      </c>
      <c r="E338" s="283"/>
      <c r="F338" s="284">
        <v>100000</v>
      </c>
      <c r="G338" s="10"/>
    </row>
    <row r="339" spans="1:7" ht="22.5">
      <c r="A339" s="285"/>
      <c r="B339" s="286" t="s">
        <v>132</v>
      </c>
      <c r="C339" s="282" t="s">
        <v>264</v>
      </c>
      <c r="D339" s="288">
        <f t="shared" si="12"/>
        <v>3000</v>
      </c>
      <c r="E339" s="283"/>
      <c r="F339" s="284">
        <v>3000</v>
      </c>
      <c r="G339" s="10"/>
    </row>
    <row r="340" spans="1:7" ht="15">
      <c r="A340" s="285"/>
      <c r="B340" s="286" t="s">
        <v>119</v>
      </c>
      <c r="C340" s="282" t="s">
        <v>120</v>
      </c>
      <c r="D340" s="288">
        <f t="shared" si="12"/>
        <v>300</v>
      </c>
      <c r="E340" s="283"/>
      <c r="F340" s="284">
        <v>300</v>
      </c>
      <c r="G340" s="10"/>
    </row>
    <row r="341" spans="1:7" ht="15">
      <c r="A341" s="285"/>
      <c r="B341" s="286" t="s">
        <v>133</v>
      </c>
      <c r="C341" s="282" t="s">
        <v>134</v>
      </c>
      <c r="D341" s="288">
        <f t="shared" si="12"/>
        <v>3800</v>
      </c>
      <c r="E341" s="283"/>
      <c r="F341" s="284">
        <v>3800</v>
      </c>
      <c r="G341" s="10"/>
    </row>
    <row r="342" spans="1:7" ht="15">
      <c r="A342" s="285"/>
      <c r="B342" s="281" t="s">
        <v>123</v>
      </c>
      <c r="C342" s="282"/>
      <c r="D342" s="288">
        <f>SUM(D331:D341)</f>
        <v>654100</v>
      </c>
      <c r="E342" s="288"/>
      <c r="F342" s="289">
        <f>SUM(F331:F341)</f>
        <v>654100</v>
      </c>
      <c r="G342" s="10"/>
    </row>
    <row r="343" spans="1:7" ht="15">
      <c r="A343" s="285"/>
      <c r="B343" s="424" t="s">
        <v>142</v>
      </c>
      <c r="C343" s="425" t="s">
        <v>143</v>
      </c>
      <c r="D343" s="283">
        <f>F343</f>
        <v>0</v>
      </c>
      <c r="E343" s="288"/>
      <c r="F343" s="284">
        <v>0</v>
      </c>
      <c r="G343" s="10"/>
    </row>
    <row r="344" spans="1:7" ht="15">
      <c r="A344" s="285"/>
      <c r="B344" s="286" t="s">
        <v>144</v>
      </c>
      <c r="C344" s="287" t="s">
        <v>145</v>
      </c>
      <c r="D344" s="283">
        <f>F344</f>
        <v>0</v>
      </c>
      <c r="E344" s="288"/>
      <c r="F344" s="284"/>
      <c r="G344" s="10"/>
    </row>
    <row r="345" spans="1:7" ht="15">
      <c r="A345" s="285"/>
      <c r="B345" s="281" t="s">
        <v>146</v>
      </c>
      <c r="C345" s="282"/>
      <c r="D345" s="288">
        <f>D343+D344</f>
        <v>0</v>
      </c>
      <c r="E345" s="288"/>
      <c r="F345" s="289">
        <f>F343+F344</f>
        <v>0</v>
      </c>
      <c r="G345" s="10"/>
    </row>
    <row r="346" spans="1:7" ht="15">
      <c r="A346" s="285"/>
      <c r="B346" s="281" t="s">
        <v>124</v>
      </c>
      <c r="C346" s="287" t="s">
        <v>125</v>
      </c>
      <c r="D346" s="288">
        <f>D342+D345</f>
        <v>654100</v>
      </c>
      <c r="E346" s="288"/>
      <c r="F346" s="289">
        <f>F342+F345</f>
        <v>654100</v>
      </c>
      <c r="G346" s="10"/>
    </row>
    <row r="347" spans="1:7" ht="15">
      <c r="A347" s="291"/>
      <c r="B347" s="292"/>
      <c r="C347" s="293"/>
      <c r="D347" s="294"/>
      <c r="E347" s="294"/>
      <c r="F347" s="295"/>
      <c r="G347" s="10"/>
    </row>
    <row r="348" spans="1:7" ht="15">
      <c r="A348" s="296" t="s">
        <v>181</v>
      </c>
      <c r="B348" s="297" t="s">
        <v>182</v>
      </c>
      <c r="C348" s="293"/>
      <c r="D348" s="294"/>
      <c r="E348" s="294"/>
      <c r="F348" s="295"/>
      <c r="G348" s="10"/>
    </row>
    <row r="349" spans="1:7" ht="15">
      <c r="A349" s="291"/>
      <c r="B349" s="292"/>
      <c r="C349" s="293"/>
      <c r="D349" s="294"/>
      <c r="E349" s="294"/>
      <c r="F349" s="295"/>
      <c r="G349" s="10"/>
    </row>
    <row r="350" spans="1:7" ht="15">
      <c r="A350" s="291"/>
      <c r="B350" s="297" t="s">
        <v>105</v>
      </c>
      <c r="C350" s="298" t="s">
        <v>106</v>
      </c>
      <c r="D350" s="299"/>
      <c r="E350" s="299"/>
      <c r="F350" s="300"/>
      <c r="G350" s="10"/>
    </row>
    <row r="351" spans="1:7" ht="15">
      <c r="A351" s="291"/>
      <c r="B351" s="292" t="s">
        <v>111</v>
      </c>
      <c r="C351" s="293" t="s">
        <v>112</v>
      </c>
      <c r="D351" s="294">
        <f>E351+F351</f>
        <v>0</v>
      </c>
      <c r="E351" s="294"/>
      <c r="F351" s="295">
        <v>0</v>
      </c>
      <c r="G351" s="10"/>
    </row>
    <row r="352" spans="1:7" ht="15">
      <c r="A352" s="291"/>
      <c r="B352" s="292" t="s">
        <v>115</v>
      </c>
      <c r="C352" s="293" t="s">
        <v>116</v>
      </c>
      <c r="D352" s="294">
        <f>E352+F352</f>
        <v>3000</v>
      </c>
      <c r="E352" s="294"/>
      <c r="F352" s="295">
        <v>3000</v>
      </c>
      <c r="G352" s="10"/>
    </row>
    <row r="353" spans="1:7" ht="15">
      <c r="A353" s="291"/>
      <c r="B353" s="297" t="s">
        <v>124</v>
      </c>
      <c r="C353" s="298" t="s">
        <v>125</v>
      </c>
      <c r="D353" s="299">
        <f>SUM(D351:D352)</f>
        <v>3000</v>
      </c>
      <c r="E353" s="299"/>
      <c r="F353" s="300">
        <f>SUM(F350:F352)</f>
        <v>3000</v>
      </c>
      <c r="G353" s="10"/>
    </row>
    <row r="354" spans="1:10" ht="15">
      <c r="A354" s="291"/>
      <c r="B354" s="297"/>
      <c r="C354" s="298"/>
      <c r="D354" s="299"/>
      <c r="E354" s="299"/>
      <c r="F354" s="300"/>
      <c r="G354" s="10"/>
      <c r="J354" t="s">
        <v>255</v>
      </c>
    </row>
    <row r="355" spans="1:17" ht="15">
      <c r="A355" s="296" t="s">
        <v>183</v>
      </c>
      <c r="B355" s="297" t="s">
        <v>184</v>
      </c>
      <c r="C355" s="293"/>
      <c r="D355" s="294"/>
      <c r="E355" s="294"/>
      <c r="F355" s="295"/>
      <c r="G355" s="10"/>
      <c r="J355">
        <v>101</v>
      </c>
      <c r="K355">
        <v>5400</v>
      </c>
      <c r="L355">
        <v>10.5</v>
      </c>
      <c r="M355">
        <f>K355*L355%</f>
        <v>567</v>
      </c>
      <c r="N355">
        <v>2.8</v>
      </c>
      <c r="O355">
        <f>K355*N355%</f>
        <v>151.2</v>
      </c>
      <c r="P355">
        <v>4.8</v>
      </c>
      <c r="Q355">
        <f>K355*P355%</f>
        <v>259.2</v>
      </c>
    </row>
    <row r="356" spans="1:17" ht="15">
      <c r="A356" s="291"/>
      <c r="B356" s="292"/>
      <c r="C356" s="293"/>
      <c r="D356" s="294"/>
      <c r="E356" s="294"/>
      <c r="F356" s="295"/>
      <c r="G356" s="10"/>
      <c r="J356">
        <v>208</v>
      </c>
      <c r="K356">
        <v>100</v>
      </c>
      <c r="P356">
        <v>4.8</v>
      </c>
      <c r="Q356">
        <f>K356*P356%</f>
        <v>4.8</v>
      </c>
    </row>
    <row r="357" spans="1:17" ht="21">
      <c r="A357" s="291"/>
      <c r="B357" s="297" t="s">
        <v>100</v>
      </c>
      <c r="C357" s="298" t="s">
        <v>11</v>
      </c>
      <c r="D357" s="299">
        <f aca="true" t="shared" si="13" ref="D357:D363">E357+F357</f>
        <v>5400</v>
      </c>
      <c r="E357" s="299"/>
      <c r="F357" s="295">
        <v>5400</v>
      </c>
      <c r="G357" s="10"/>
      <c r="K357">
        <f>SUM(K355:K356)</f>
        <v>5500</v>
      </c>
      <c r="M357">
        <f>SUM(M355:M356)</f>
        <v>567</v>
      </c>
      <c r="O357">
        <f>SUM(O355:O356)</f>
        <v>151.2</v>
      </c>
      <c r="Q357">
        <f>SUM(Q355:Q356)</f>
        <v>264</v>
      </c>
    </row>
    <row r="358" spans="1:7" ht="21">
      <c r="A358" s="291"/>
      <c r="B358" s="297" t="s">
        <v>101</v>
      </c>
      <c r="C358" s="298" t="s">
        <v>102</v>
      </c>
      <c r="D358" s="299">
        <f t="shared" si="13"/>
        <v>100</v>
      </c>
      <c r="E358" s="299"/>
      <c r="F358" s="295">
        <v>100</v>
      </c>
      <c r="G358" s="10"/>
    </row>
    <row r="359" spans="1:7" ht="21">
      <c r="A359" s="291"/>
      <c r="B359" s="301" t="s">
        <v>103</v>
      </c>
      <c r="C359" s="298" t="s">
        <v>104</v>
      </c>
      <c r="D359" s="299">
        <f t="shared" si="13"/>
        <v>993</v>
      </c>
      <c r="E359" s="299"/>
      <c r="F359" s="295">
        <v>993</v>
      </c>
      <c r="G359" s="10"/>
    </row>
    <row r="360" spans="1:13" ht="15">
      <c r="A360" s="291"/>
      <c r="B360" s="297" t="s">
        <v>105</v>
      </c>
      <c r="C360" s="298" t="s">
        <v>106</v>
      </c>
      <c r="D360" s="299">
        <f t="shared" si="13"/>
        <v>0</v>
      </c>
      <c r="E360" s="299"/>
      <c r="F360" s="295">
        <v>0</v>
      </c>
      <c r="G360" s="10"/>
      <c r="M360">
        <f>M357+O357+Q357</f>
        <v>982.2</v>
      </c>
    </row>
    <row r="361" spans="1:7" ht="15">
      <c r="A361" s="291"/>
      <c r="B361" s="292" t="s">
        <v>111</v>
      </c>
      <c r="C361" s="293" t="s">
        <v>112</v>
      </c>
      <c r="D361" s="299">
        <f>E361+F361</f>
        <v>20000</v>
      </c>
      <c r="E361" s="299"/>
      <c r="F361" s="295">
        <v>20000</v>
      </c>
      <c r="G361" s="10"/>
    </row>
    <row r="362" spans="1:7" ht="15">
      <c r="A362" s="291"/>
      <c r="B362" s="292" t="s">
        <v>115</v>
      </c>
      <c r="C362" s="293" t="s">
        <v>116</v>
      </c>
      <c r="D362" s="299">
        <f t="shared" si="13"/>
        <v>599500</v>
      </c>
      <c r="E362" s="294"/>
      <c r="F362" s="295">
        <v>599500</v>
      </c>
      <c r="G362" s="10"/>
    </row>
    <row r="363" spans="1:7" ht="22.5">
      <c r="A363" s="291"/>
      <c r="B363" s="286" t="s">
        <v>132</v>
      </c>
      <c r="C363" s="282" t="s">
        <v>264</v>
      </c>
      <c r="D363" s="299">
        <f t="shared" si="13"/>
        <v>0</v>
      </c>
      <c r="E363" s="294"/>
      <c r="F363" s="295"/>
      <c r="G363" s="10"/>
    </row>
    <row r="364" spans="1:7" ht="15">
      <c r="A364" s="291"/>
      <c r="B364" s="297" t="s">
        <v>124</v>
      </c>
      <c r="C364" s="298" t="s">
        <v>125</v>
      </c>
      <c r="D364" s="299">
        <f>SUM(D357:D363)</f>
        <v>625993</v>
      </c>
      <c r="E364" s="299"/>
      <c r="F364" s="300">
        <f>SUM(F357:F363)</f>
        <v>625993</v>
      </c>
      <c r="G364" s="10"/>
    </row>
    <row r="365" spans="1:7" ht="15">
      <c r="A365" s="291"/>
      <c r="B365" s="292"/>
      <c r="C365" s="293"/>
      <c r="D365" s="294"/>
      <c r="E365" s="294"/>
      <c r="F365" s="295"/>
      <c r="G365" s="10"/>
    </row>
    <row r="366" spans="1:7" ht="21">
      <c r="A366" s="302" t="s">
        <v>185</v>
      </c>
      <c r="B366" s="303" t="s">
        <v>186</v>
      </c>
      <c r="C366" s="304"/>
      <c r="D366" s="294"/>
      <c r="E366" s="294"/>
      <c r="F366" s="295"/>
      <c r="G366" s="10"/>
    </row>
    <row r="367" spans="1:7" ht="15">
      <c r="A367" s="305"/>
      <c r="B367" s="306" t="s">
        <v>144</v>
      </c>
      <c r="C367" s="307" t="s">
        <v>145</v>
      </c>
      <c r="D367" s="294">
        <f>E367+F367</f>
        <v>0</v>
      </c>
      <c r="E367" s="294"/>
      <c r="F367" s="295">
        <v>0</v>
      </c>
      <c r="G367" s="10"/>
    </row>
    <row r="368" spans="1:7" ht="15">
      <c r="A368" s="305"/>
      <c r="B368" s="303" t="s">
        <v>146</v>
      </c>
      <c r="C368" s="304"/>
      <c r="D368" s="299">
        <f>SUM(D367)</f>
        <v>0</v>
      </c>
      <c r="E368" s="299"/>
      <c r="F368" s="300">
        <f>SUM(F367)</f>
        <v>0</v>
      </c>
      <c r="G368" s="10"/>
    </row>
    <row r="369" spans="1:7" ht="15">
      <c r="A369" s="305"/>
      <c r="B369" s="303" t="s">
        <v>124</v>
      </c>
      <c r="C369" s="307" t="s">
        <v>125</v>
      </c>
      <c r="D369" s="299">
        <f>D368</f>
        <v>0</v>
      </c>
      <c r="E369" s="299"/>
      <c r="F369" s="300">
        <f>F368</f>
        <v>0</v>
      </c>
      <c r="G369" s="10"/>
    </row>
    <row r="370" spans="1:7" ht="15">
      <c r="A370" s="305"/>
      <c r="B370" s="303"/>
      <c r="C370" s="307"/>
      <c r="D370" s="299"/>
      <c r="E370" s="299"/>
      <c r="F370" s="300"/>
      <c r="G370" s="10"/>
    </row>
    <row r="371" spans="1:8" ht="21">
      <c r="A371" s="308">
        <v>7</v>
      </c>
      <c r="B371" s="309" t="s">
        <v>223</v>
      </c>
      <c r="C371" s="307"/>
      <c r="D371" s="299">
        <f>D384+D390+D401+D415</f>
        <v>136669</v>
      </c>
      <c r="E371" s="299">
        <f>E384+E390</f>
        <v>38400</v>
      </c>
      <c r="F371" s="300">
        <f>F384+F390+F401+F415</f>
        <v>91269</v>
      </c>
      <c r="G371" s="310">
        <f>G390</f>
        <v>7000</v>
      </c>
      <c r="H371" s="3"/>
    </row>
    <row r="372" spans="1:7" ht="15">
      <c r="A372" s="308"/>
      <c r="B372" s="309"/>
      <c r="C372" s="307"/>
      <c r="D372" s="299"/>
      <c r="E372" s="299"/>
      <c r="F372" s="300"/>
      <c r="G372" s="10"/>
    </row>
    <row r="373" spans="1:7" ht="21">
      <c r="A373" s="311" t="s">
        <v>187</v>
      </c>
      <c r="B373" s="312" t="s">
        <v>188</v>
      </c>
      <c r="C373" s="313"/>
      <c r="D373" s="314"/>
      <c r="E373" s="314"/>
      <c r="F373" s="315"/>
      <c r="G373" s="10"/>
    </row>
    <row r="374" spans="1:7" ht="15">
      <c r="A374" s="316"/>
      <c r="B374" s="317"/>
      <c r="C374" s="313"/>
      <c r="D374" s="314"/>
      <c r="E374" s="314"/>
      <c r="F374" s="315"/>
      <c r="G374" s="10"/>
    </row>
    <row r="375" spans="1:7" ht="15">
      <c r="A375" s="316"/>
      <c r="B375" s="312" t="s">
        <v>105</v>
      </c>
      <c r="C375" s="318" t="s">
        <v>106</v>
      </c>
      <c r="D375" s="319"/>
      <c r="E375" s="319"/>
      <c r="F375" s="320"/>
      <c r="G375" s="10"/>
    </row>
    <row r="376" spans="1:7" ht="15">
      <c r="A376" s="316"/>
      <c r="B376" s="317" t="s">
        <v>278</v>
      </c>
      <c r="C376" s="313" t="s">
        <v>108</v>
      </c>
      <c r="D376" s="314">
        <f>E376+F376</f>
        <v>340</v>
      </c>
      <c r="E376" s="319"/>
      <c r="F376" s="315">
        <v>340</v>
      </c>
      <c r="G376" s="10"/>
    </row>
    <row r="377" spans="1:7" ht="15">
      <c r="A377" s="316"/>
      <c r="B377" s="317" t="s">
        <v>111</v>
      </c>
      <c r="C377" s="313" t="s">
        <v>112</v>
      </c>
      <c r="D377" s="314">
        <f aca="true" t="shared" si="14" ref="D377:D383">E377+F377</f>
        <v>3365</v>
      </c>
      <c r="E377" s="314"/>
      <c r="F377" s="315">
        <v>3365</v>
      </c>
      <c r="G377" s="10"/>
    </row>
    <row r="378" spans="1:7" ht="15">
      <c r="A378" s="316"/>
      <c r="B378" s="317" t="s">
        <v>113</v>
      </c>
      <c r="C378" s="313" t="s">
        <v>114</v>
      </c>
      <c r="D378" s="314">
        <f t="shared" si="14"/>
        <v>5946</v>
      </c>
      <c r="E378" s="314"/>
      <c r="F378" s="315">
        <v>5946</v>
      </c>
      <c r="G378" s="10"/>
    </row>
    <row r="379" spans="1:14" ht="15">
      <c r="A379" s="316"/>
      <c r="B379" s="317" t="s">
        <v>115</v>
      </c>
      <c r="C379" s="313" t="s">
        <v>116</v>
      </c>
      <c r="D379" s="314">
        <f t="shared" si="14"/>
        <v>415</v>
      </c>
      <c r="E379" s="314"/>
      <c r="F379" s="315">
        <v>415</v>
      </c>
      <c r="G379" s="10"/>
      <c r="N379" s="3"/>
    </row>
    <row r="380" spans="1:14" ht="15">
      <c r="A380" s="316"/>
      <c r="B380" s="225" t="s">
        <v>119</v>
      </c>
      <c r="C380" s="313" t="s">
        <v>120</v>
      </c>
      <c r="D380" s="314">
        <f t="shared" si="14"/>
        <v>780</v>
      </c>
      <c r="E380" s="314"/>
      <c r="F380" s="315">
        <v>780</v>
      </c>
      <c r="G380" s="10"/>
      <c r="N380" s="3"/>
    </row>
    <row r="381" spans="1:7" ht="22.5">
      <c r="A381" s="316"/>
      <c r="B381" s="317" t="s">
        <v>121</v>
      </c>
      <c r="C381" s="313" t="s">
        <v>122</v>
      </c>
      <c r="D381" s="314">
        <f t="shared" si="14"/>
        <v>1564</v>
      </c>
      <c r="E381" s="314"/>
      <c r="F381" s="315">
        <v>1564</v>
      </c>
      <c r="G381" s="10"/>
    </row>
    <row r="382" spans="1:7" ht="21">
      <c r="A382" s="316"/>
      <c r="B382" s="321" t="s">
        <v>149</v>
      </c>
      <c r="C382" s="318" t="s">
        <v>69</v>
      </c>
      <c r="D382" s="314">
        <f t="shared" si="14"/>
        <v>49349</v>
      </c>
      <c r="E382" s="319"/>
      <c r="F382" s="320">
        <v>49349</v>
      </c>
      <c r="G382" s="10"/>
    </row>
    <row r="383" spans="1:7" ht="15">
      <c r="A383" s="316"/>
      <c r="B383" s="286" t="s">
        <v>144</v>
      </c>
      <c r="C383" s="287" t="s">
        <v>145</v>
      </c>
      <c r="D383" s="314">
        <f t="shared" si="14"/>
        <v>0</v>
      </c>
      <c r="E383" s="319"/>
      <c r="F383" s="320">
        <v>0</v>
      </c>
      <c r="G383" s="10"/>
    </row>
    <row r="384" spans="1:7" ht="15">
      <c r="A384" s="316"/>
      <c r="B384" s="312" t="s">
        <v>124</v>
      </c>
      <c r="C384" s="318" t="s">
        <v>125</v>
      </c>
      <c r="D384" s="319">
        <f>SUM(D376:D383)</f>
        <v>61759</v>
      </c>
      <c r="E384" s="319"/>
      <c r="F384" s="320">
        <f>SUM(F375:F383)</f>
        <v>61759</v>
      </c>
      <c r="G384" s="10"/>
    </row>
    <row r="385" spans="1:7" ht="15">
      <c r="A385" s="316"/>
      <c r="B385" s="312"/>
      <c r="C385" s="318"/>
      <c r="D385" s="319"/>
      <c r="E385" s="319"/>
      <c r="F385" s="320"/>
      <c r="G385" s="10"/>
    </row>
    <row r="386" spans="1:7" ht="15">
      <c r="A386" s="322" t="s">
        <v>189</v>
      </c>
      <c r="B386" s="323" t="s">
        <v>190</v>
      </c>
      <c r="C386" s="324"/>
      <c r="D386" s="325"/>
      <c r="E386" s="325"/>
      <c r="F386" s="326"/>
      <c r="G386" s="325"/>
    </row>
    <row r="387" spans="1:7" ht="15">
      <c r="A387" s="327"/>
      <c r="B387" s="328"/>
      <c r="C387" s="324"/>
      <c r="D387" s="325"/>
      <c r="E387" s="325"/>
      <c r="F387" s="326"/>
      <c r="G387" s="325"/>
    </row>
    <row r="388" spans="1:7" ht="21">
      <c r="A388" s="327"/>
      <c r="B388" s="329" t="s">
        <v>149</v>
      </c>
      <c r="C388" s="330" t="s">
        <v>69</v>
      </c>
      <c r="D388" s="331">
        <f>E388+F388+G388</f>
        <v>45400</v>
      </c>
      <c r="E388" s="331">
        <v>38400</v>
      </c>
      <c r="F388" s="332"/>
      <c r="G388" s="331">
        <v>7000</v>
      </c>
    </row>
    <row r="389" spans="1:7" ht="15">
      <c r="A389" s="327"/>
      <c r="B389" s="171" t="s">
        <v>142</v>
      </c>
      <c r="C389" s="172" t="s">
        <v>143</v>
      </c>
      <c r="D389" s="331">
        <f>E389+F389+G389</f>
        <v>0</v>
      </c>
      <c r="E389" s="331"/>
      <c r="F389" s="332"/>
      <c r="G389" s="331">
        <v>0</v>
      </c>
    </row>
    <row r="390" spans="1:7" ht="15">
      <c r="A390" s="327"/>
      <c r="B390" s="333" t="s">
        <v>124</v>
      </c>
      <c r="C390" s="334" t="s">
        <v>125</v>
      </c>
      <c r="D390" s="331">
        <f>SUM(D388:D389)</f>
        <v>45400</v>
      </c>
      <c r="E390" s="331">
        <f>SUM(E388:E389)</f>
        <v>38400</v>
      </c>
      <c r="F390" s="332"/>
      <c r="G390" s="331">
        <f>SUM(G388:G389)</f>
        <v>7000</v>
      </c>
    </row>
    <row r="391" spans="1:7" ht="15">
      <c r="A391" s="327"/>
      <c r="B391" s="329"/>
      <c r="C391" s="330"/>
      <c r="D391" s="331"/>
      <c r="E391" s="331"/>
      <c r="F391" s="332"/>
      <c r="G391" s="331"/>
    </row>
    <row r="392" spans="1:7" ht="15">
      <c r="A392" s="335" t="s">
        <v>191</v>
      </c>
      <c r="B392" s="333" t="s">
        <v>192</v>
      </c>
      <c r="C392" s="336"/>
      <c r="D392" s="337"/>
      <c r="E392" s="337"/>
      <c r="F392" s="338"/>
      <c r="G392" s="10"/>
    </row>
    <row r="393" spans="1:10" ht="15">
      <c r="A393" s="339"/>
      <c r="B393" s="340"/>
      <c r="C393" s="336"/>
      <c r="D393" s="337"/>
      <c r="E393" s="337"/>
      <c r="F393" s="338"/>
      <c r="G393" s="10"/>
      <c r="J393" t="s">
        <v>256</v>
      </c>
    </row>
    <row r="394" spans="1:17" ht="21">
      <c r="A394" s="339"/>
      <c r="B394" s="333" t="s">
        <v>100</v>
      </c>
      <c r="C394" s="334" t="s">
        <v>11</v>
      </c>
      <c r="D394" s="341">
        <f>E394+F394</f>
        <v>11300</v>
      </c>
      <c r="E394" s="341"/>
      <c r="F394" s="342">
        <v>11300</v>
      </c>
      <c r="G394" s="10"/>
      <c r="J394">
        <v>101</v>
      </c>
      <c r="K394">
        <v>8900</v>
      </c>
      <c r="L394">
        <v>10.5</v>
      </c>
      <c r="M394">
        <f>K394*L394%</f>
        <v>934.5</v>
      </c>
      <c r="N394">
        <v>2.8</v>
      </c>
      <c r="O394">
        <f>K394*N394%</f>
        <v>249.19999999999996</v>
      </c>
      <c r="P394">
        <v>4.8</v>
      </c>
      <c r="Q394">
        <f>K394*P394%</f>
        <v>427.2</v>
      </c>
    </row>
    <row r="395" spans="1:17" ht="21">
      <c r="A395" s="339"/>
      <c r="B395" s="333" t="s">
        <v>101</v>
      </c>
      <c r="C395" s="334" t="s">
        <v>102</v>
      </c>
      <c r="D395" s="341">
        <f>E395+F395</f>
        <v>200</v>
      </c>
      <c r="E395" s="341"/>
      <c r="F395" s="342">
        <v>200</v>
      </c>
      <c r="G395" s="10"/>
      <c r="J395">
        <v>208</v>
      </c>
      <c r="K395">
        <v>100</v>
      </c>
      <c r="P395">
        <v>4.8</v>
      </c>
      <c r="Q395">
        <f>K395*P395%</f>
        <v>4.8</v>
      </c>
    </row>
    <row r="396" spans="1:17" ht="21">
      <c r="A396" s="339"/>
      <c r="B396" s="343" t="s">
        <v>103</v>
      </c>
      <c r="C396" s="334" t="s">
        <v>104</v>
      </c>
      <c r="D396" s="341">
        <f>E396+F396</f>
        <v>2055</v>
      </c>
      <c r="E396" s="341"/>
      <c r="F396" s="342">
        <v>2055</v>
      </c>
      <c r="G396" s="10"/>
      <c r="K396">
        <f>SUM(K394:K395)</f>
        <v>9000</v>
      </c>
      <c r="M396">
        <f>SUM(M394:M395)</f>
        <v>934.5</v>
      </c>
      <c r="O396">
        <f>SUM(O394:O395)</f>
        <v>249.19999999999996</v>
      </c>
      <c r="Q396">
        <f>SUM(Q394:Q395)</f>
        <v>432</v>
      </c>
    </row>
    <row r="397" spans="1:7" ht="15">
      <c r="A397" s="339"/>
      <c r="B397" s="333" t="s">
        <v>105</v>
      </c>
      <c r="C397" s="334" t="s">
        <v>106</v>
      </c>
      <c r="D397" s="341"/>
      <c r="E397" s="341"/>
      <c r="F397" s="342"/>
      <c r="G397" s="10"/>
    </row>
    <row r="398" spans="1:7" ht="15">
      <c r="A398" s="339"/>
      <c r="B398" s="340" t="s">
        <v>111</v>
      </c>
      <c r="C398" s="336" t="s">
        <v>112</v>
      </c>
      <c r="D398" s="341">
        <f>E398+F398</f>
        <v>500</v>
      </c>
      <c r="E398" s="337"/>
      <c r="F398" s="338">
        <v>500</v>
      </c>
      <c r="G398" s="10"/>
    </row>
    <row r="399" spans="1:13" ht="15">
      <c r="A399" s="339"/>
      <c r="B399" s="340" t="s">
        <v>115</v>
      </c>
      <c r="C399" s="336" t="s">
        <v>116</v>
      </c>
      <c r="D399" s="341">
        <f>E399+F399</f>
        <v>500</v>
      </c>
      <c r="E399" s="337"/>
      <c r="F399" s="338">
        <v>500</v>
      </c>
      <c r="G399" s="10"/>
      <c r="K399">
        <f>K396+M399</f>
        <v>10615.7</v>
      </c>
      <c r="M399">
        <f>M396+O396+Q396</f>
        <v>1615.7</v>
      </c>
    </row>
    <row r="400" spans="1:7" ht="22.5">
      <c r="A400" s="339"/>
      <c r="B400" s="317" t="s">
        <v>121</v>
      </c>
      <c r="C400" s="336" t="s">
        <v>122</v>
      </c>
      <c r="D400" s="341">
        <f>E400+F400</f>
        <v>100</v>
      </c>
      <c r="E400" s="337"/>
      <c r="F400" s="338">
        <v>100</v>
      </c>
      <c r="G400" s="10"/>
    </row>
    <row r="401" spans="1:7" ht="15">
      <c r="A401" s="339"/>
      <c r="B401" s="333" t="s">
        <v>124</v>
      </c>
      <c r="C401" s="334" t="s">
        <v>125</v>
      </c>
      <c r="D401" s="341">
        <f>SUM(D394:D400)</f>
        <v>14655</v>
      </c>
      <c r="E401" s="341"/>
      <c r="F401" s="342">
        <f>SUM(F394:F400)</f>
        <v>14655</v>
      </c>
      <c r="G401" s="10"/>
    </row>
    <row r="402" spans="1:7" ht="15">
      <c r="A402" s="339"/>
      <c r="B402" s="333"/>
      <c r="C402" s="334"/>
      <c r="D402" s="341"/>
      <c r="E402" s="341"/>
      <c r="F402" s="342"/>
      <c r="G402" s="10"/>
    </row>
    <row r="403" spans="1:7" ht="15">
      <c r="A403" s="344" t="s">
        <v>193</v>
      </c>
      <c r="B403" s="345" t="s">
        <v>194</v>
      </c>
      <c r="C403" s="346"/>
      <c r="D403" s="347"/>
      <c r="E403" s="347"/>
      <c r="F403" s="348"/>
      <c r="G403" s="10"/>
    </row>
    <row r="404" spans="1:7" ht="21">
      <c r="A404" s="344"/>
      <c r="B404" s="297" t="s">
        <v>100</v>
      </c>
      <c r="C404" s="298" t="s">
        <v>11</v>
      </c>
      <c r="D404" s="347">
        <f>E404+F404</f>
        <v>8900</v>
      </c>
      <c r="E404" s="347"/>
      <c r="F404" s="348">
        <v>8900</v>
      </c>
      <c r="G404" s="10"/>
    </row>
    <row r="405" spans="1:7" ht="21">
      <c r="A405" s="344"/>
      <c r="B405" s="297" t="s">
        <v>101</v>
      </c>
      <c r="C405" s="298" t="s">
        <v>102</v>
      </c>
      <c r="D405" s="347">
        <f>E405+F405</f>
        <v>100</v>
      </c>
      <c r="E405" s="347"/>
      <c r="F405" s="348">
        <v>100</v>
      </c>
      <c r="G405" s="10"/>
    </row>
    <row r="406" spans="1:7" ht="21">
      <c r="A406" s="349"/>
      <c r="B406" s="301" t="s">
        <v>103</v>
      </c>
      <c r="C406" s="298" t="s">
        <v>104</v>
      </c>
      <c r="D406" s="347">
        <f>E406+F406</f>
        <v>1615</v>
      </c>
      <c r="E406" s="347"/>
      <c r="F406" s="348">
        <v>1615</v>
      </c>
      <c r="G406" s="10"/>
    </row>
    <row r="407" spans="1:7" ht="15">
      <c r="A407" s="349"/>
      <c r="B407" s="345" t="s">
        <v>105</v>
      </c>
      <c r="C407" s="351" t="s">
        <v>106</v>
      </c>
      <c r="D407" s="352"/>
      <c r="E407" s="352"/>
      <c r="F407" s="353"/>
      <c r="G407" s="10"/>
    </row>
    <row r="408" spans="1:7" ht="15">
      <c r="A408" s="349"/>
      <c r="B408" s="350" t="s">
        <v>111</v>
      </c>
      <c r="C408" s="346" t="s">
        <v>112</v>
      </c>
      <c r="D408" s="347">
        <f aca="true" t="shared" si="15" ref="D408:D414">E408+F408</f>
        <v>750</v>
      </c>
      <c r="E408" s="347"/>
      <c r="F408" s="348">
        <v>750</v>
      </c>
      <c r="G408" s="10"/>
    </row>
    <row r="409" spans="1:7" ht="15">
      <c r="A409" s="349"/>
      <c r="B409" s="350" t="s">
        <v>115</v>
      </c>
      <c r="C409" s="346" t="s">
        <v>116</v>
      </c>
      <c r="D409" s="347">
        <f t="shared" si="15"/>
        <v>750</v>
      </c>
      <c r="E409" s="347"/>
      <c r="F409" s="348">
        <v>750</v>
      </c>
      <c r="G409" s="10"/>
    </row>
    <row r="410" spans="1:7" ht="15">
      <c r="A410" s="349"/>
      <c r="B410" s="225" t="s">
        <v>119</v>
      </c>
      <c r="C410" s="346" t="s">
        <v>120</v>
      </c>
      <c r="D410" s="347">
        <f t="shared" si="15"/>
        <v>300</v>
      </c>
      <c r="E410" s="347"/>
      <c r="F410" s="348">
        <v>300</v>
      </c>
      <c r="G410" s="10"/>
    </row>
    <row r="411" spans="1:7" ht="15">
      <c r="A411" s="349"/>
      <c r="B411" s="286" t="s">
        <v>133</v>
      </c>
      <c r="C411" s="346" t="s">
        <v>134</v>
      </c>
      <c r="D411" s="347">
        <f t="shared" si="15"/>
        <v>1440</v>
      </c>
      <c r="E411" s="347"/>
      <c r="F411" s="348">
        <v>1440</v>
      </c>
      <c r="G411" s="10"/>
    </row>
    <row r="412" spans="1:7" ht="22.5">
      <c r="A412" s="349"/>
      <c r="B412" s="350" t="s">
        <v>121</v>
      </c>
      <c r="C412" s="346" t="s">
        <v>122</v>
      </c>
      <c r="D412" s="347">
        <f t="shared" si="15"/>
        <v>1000</v>
      </c>
      <c r="E412" s="347"/>
      <c r="F412" s="348">
        <v>1000</v>
      </c>
      <c r="G412" s="10"/>
    </row>
    <row r="413" spans="1:7" ht="21">
      <c r="A413" s="349"/>
      <c r="B413" s="354" t="s">
        <v>149</v>
      </c>
      <c r="C413" s="351" t="s">
        <v>69</v>
      </c>
      <c r="D413" s="347">
        <f t="shared" si="15"/>
        <v>0</v>
      </c>
      <c r="E413" s="352"/>
      <c r="F413" s="353"/>
      <c r="G413" s="10"/>
    </row>
    <row r="414" spans="1:7" ht="15">
      <c r="A414" s="349"/>
      <c r="B414" s="303" t="s">
        <v>144</v>
      </c>
      <c r="C414" s="307" t="s">
        <v>145</v>
      </c>
      <c r="D414" s="347">
        <f t="shared" si="15"/>
        <v>0</v>
      </c>
      <c r="E414" s="352"/>
      <c r="F414" s="353">
        <v>0</v>
      </c>
      <c r="G414" s="10"/>
    </row>
    <row r="415" spans="1:7" ht="15">
      <c r="A415" s="349"/>
      <c r="B415" s="345" t="s">
        <v>124</v>
      </c>
      <c r="C415" s="351" t="s">
        <v>125</v>
      </c>
      <c r="D415" s="352">
        <f>SUM(D403:D414)</f>
        <v>14855</v>
      </c>
      <c r="E415" s="352"/>
      <c r="F415" s="353">
        <f>SUM(F403:F414)</f>
        <v>14855</v>
      </c>
      <c r="G415" s="10"/>
    </row>
    <row r="416" spans="1:7" ht="15">
      <c r="A416" s="349"/>
      <c r="B416" s="345"/>
      <c r="C416" s="351"/>
      <c r="D416" s="352"/>
      <c r="E416" s="352"/>
      <c r="F416" s="353"/>
      <c r="G416" s="10"/>
    </row>
    <row r="417" spans="1:7" ht="21">
      <c r="A417" s="355">
        <v>8</v>
      </c>
      <c r="B417" s="309" t="s">
        <v>224</v>
      </c>
      <c r="C417" s="351"/>
      <c r="D417" s="352">
        <f>D431+D441+D452</f>
        <v>281811</v>
      </c>
      <c r="E417" s="352">
        <f>E441</f>
        <v>0</v>
      </c>
      <c r="F417" s="353">
        <f>F431+F441+F452</f>
        <v>281811</v>
      </c>
      <c r="G417" s="10"/>
    </row>
    <row r="418" spans="1:7" ht="31.5">
      <c r="A418" s="356" t="s">
        <v>195</v>
      </c>
      <c r="B418" s="357" t="s">
        <v>196</v>
      </c>
      <c r="C418" s="358"/>
      <c r="D418" s="359"/>
      <c r="E418" s="359"/>
      <c r="F418" s="360"/>
      <c r="G418" s="10"/>
    </row>
    <row r="419" spans="1:10" ht="15">
      <c r="A419" s="361"/>
      <c r="B419" s="362"/>
      <c r="C419" s="358"/>
      <c r="D419" s="359"/>
      <c r="E419" s="359"/>
      <c r="F419" s="360"/>
      <c r="G419" s="10"/>
      <c r="J419" t="s">
        <v>257</v>
      </c>
    </row>
    <row r="420" spans="1:17" ht="21">
      <c r="A420" s="361"/>
      <c r="B420" s="357" t="s">
        <v>100</v>
      </c>
      <c r="C420" s="363" t="s">
        <v>11</v>
      </c>
      <c r="D420" s="364">
        <f>E420+F420</f>
        <v>87000</v>
      </c>
      <c r="E420" s="364"/>
      <c r="F420" s="450">
        <v>87000</v>
      </c>
      <c r="G420" s="10"/>
      <c r="J420">
        <v>101</v>
      </c>
      <c r="K420">
        <v>87000</v>
      </c>
      <c r="L420">
        <v>10.5</v>
      </c>
      <c r="M420">
        <f>K420*L420%</f>
        <v>9135</v>
      </c>
      <c r="N420">
        <v>2.8</v>
      </c>
      <c r="O420">
        <f>K420*N420%</f>
        <v>2435.9999999999995</v>
      </c>
      <c r="P420">
        <v>4.8</v>
      </c>
      <c r="Q420">
        <f>K420*P420%</f>
        <v>4176</v>
      </c>
    </row>
    <row r="421" spans="1:17" ht="21">
      <c r="A421" s="361"/>
      <c r="B421" s="357" t="s">
        <v>101</v>
      </c>
      <c r="C421" s="363" t="s">
        <v>102</v>
      </c>
      <c r="D421" s="364">
        <f aca="true" t="shared" si="16" ref="D421:D430">E421+F421</f>
        <v>16000</v>
      </c>
      <c r="E421" s="364"/>
      <c r="F421" s="450">
        <v>16000</v>
      </c>
      <c r="G421" s="10"/>
      <c r="J421">
        <v>208</v>
      </c>
      <c r="K421">
        <v>16000</v>
      </c>
      <c r="L421">
        <v>10.5</v>
      </c>
      <c r="M421">
        <f>K421*L421%</f>
        <v>1680</v>
      </c>
      <c r="N421">
        <v>2.8</v>
      </c>
      <c r="O421">
        <f>K421*N421%</f>
        <v>447.99999999999994</v>
      </c>
      <c r="P421">
        <v>4.8</v>
      </c>
      <c r="Q421">
        <f>K421*P421%</f>
        <v>768</v>
      </c>
    </row>
    <row r="422" spans="1:17" ht="21">
      <c r="A422" s="361"/>
      <c r="B422" s="366" t="s">
        <v>103</v>
      </c>
      <c r="C422" s="363" t="s">
        <v>104</v>
      </c>
      <c r="D422" s="364">
        <f t="shared" si="16"/>
        <v>18700</v>
      </c>
      <c r="E422" s="364"/>
      <c r="F422" s="450">
        <v>18700</v>
      </c>
      <c r="G422" s="10"/>
      <c r="K422">
        <f>SUM(K420:K421)</f>
        <v>103000</v>
      </c>
      <c r="M422">
        <f>SUM(M420:M421)</f>
        <v>10815</v>
      </c>
      <c r="O422">
        <f>SUM(O420:O421)</f>
        <v>2883.9999999999995</v>
      </c>
      <c r="Q422">
        <f>SUM(Q420:Q421)</f>
        <v>4944</v>
      </c>
    </row>
    <row r="423" spans="1:7" ht="15">
      <c r="A423" s="361"/>
      <c r="B423" s="357" t="s">
        <v>105</v>
      </c>
      <c r="C423" s="363" t="s">
        <v>106</v>
      </c>
      <c r="D423" s="364">
        <f t="shared" si="16"/>
        <v>0</v>
      </c>
      <c r="E423" s="364"/>
      <c r="F423" s="450"/>
      <c r="G423" s="10"/>
    </row>
    <row r="424" spans="1:7" ht="15">
      <c r="A424" s="361"/>
      <c r="B424" s="362" t="s">
        <v>109</v>
      </c>
      <c r="C424" s="358" t="s">
        <v>110</v>
      </c>
      <c r="D424" s="364">
        <f t="shared" si="16"/>
        <v>9000</v>
      </c>
      <c r="E424" s="359"/>
      <c r="F424" s="451">
        <v>9000</v>
      </c>
      <c r="G424" s="10"/>
    </row>
    <row r="425" spans="1:13" ht="15">
      <c r="A425" s="361"/>
      <c r="B425" s="362" t="s">
        <v>111</v>
      </c>
      <c r="C425" s="358" t="s">
        <v>112</v>
      </c>
      <c r="D425" s="364">
        <f t="shared" si="16"/>
        <v>8000</v>
      </c>
      <c r="E425" s="359"/>
      <c r="F425" s="451">
        <v>8000</v>
      </c>
      <c r="G425" s="10"/>
      <c r="M425">
        <f>M422+O422+Q422</f>
        <v>18643</v>
      </c>
    </row>
    <row r="426" spans="1:7" ht="15">
      <c r="A426" s="361"/>
      <c r="B426" s="362" t="s">
        <v>113</v>
      </c>
      <c r="C426" s="358" t="s">
        <v>114</v>
      </c>
      <c r="D426" s="364">
        <f t="shared" si="16"/>
        <v>9500</v>
      </c>
      <c r="E426" s="359"/>
      <c r="F426" s="451">
        <v>9500</v>
      </c>
      <c r="G426" s="10"/>
    </row>
    <row r="427" spans="1:7" ht="15">
      <c r="A427" s="361"/>
      <c r="B427" s="362" t="s">
        <v>115</v>
      </c>
      <c r="C427" s="358" t="s">
        <v>116</v>
      </c>
      <c r="D427" s="364">
        <f t="shared" si="16"/>
        <v>10000</v>
      </c>
      <c r="E427" s="359"/>
      <c r="F427" s="451">
        <v>10000</v>
      </c>
      <c r="G427" s="10"/>
    </row>
    <row r="428" spans="1:7" ht="15">
      <c r="A428" s="361"/>
      <c r="B428" s="362" t="s">
        <v>119</v>
      </c>
      <c r="C428" s="358" t="s">
        <v>120</v>
      </c>
      <c r="D428" s="364">
        <f t="shared" si="16"/>
        <v>2000</v>
      </c>
      <c r="E428" s="359"/>
      <c r="F428" s="451">
        <v>2000</v>
      </c>
      <c r="G428" s="10"/>
    </row>
    <row r="429" spans="1:7" ht="15">
      <c r="A429" s="361"/>
      <c r="B429" s="362" t="s">
        <v>133</v>
      </c>
      <c r="C429" s="358" t="s">
        <v>134</v>
      </c>
      <c r="D429" s="364">
        <f t="shared" si="16"/>
        <v>1291</v>
      </c>
      <c r="E429" s="359"/>
      <c r="F429" s="451">
        <v>1291</v>
      </c>
      <c r="G429" s="10"/>
    </row>
    <row r="430" spans="1:7" ht="15">
      <c r="A430" s="361"/>
      <c r="B430" s="303" t="s">
        <v>144</v>
      </c>
      <c r="C430" s="307" t="s">
        <v>145</v>
      </c>
      <c r="D430" s="364">
        <f t="shared" si="16"/>
        <v>17000</v>
      </c>
      <c r="E430" s="359"/>
      <c r="F430" s="451">
        <v>17000</v>
      </c>
      <c r="G430" s="10"/>
    </row>
    <row r="431" spans="1:7" ht="15">
      <c r="A431" s="361"/>
      <c r="B431" s="357" t="s">
        <v>124</v>
      </c>
      <c r="C431" s="363" t="s">
        <v>125</v>
      </c>
      <c r="D431" s="364">
        <f>SUM(D420:D430)</f>
        <v>178491</v>
      </c>
      <c r="E431" s="364"/>
      <c r="F431" s="450">
        <f>SUM(F420:F430)</f>
        <v>178491</v>
      </c>
      <c r="G431" s="10"/>
    </row>
    <row r="432" spans="1:7" ht="15">
      <c r="A432" s="361"/>
      <c r="B432" s="357"/>
      <c r="C432" s="363"/>
      <c r="D432" s="364"/>
      <c r="E432" s="364"/>
      <c r="F432" s="365"/>
      <c r="G432" s="10"/>
    </row>
    <row r="433" spans="1:7" ht="31.5">
      <c r="A433" s="367" t="s">
        <v>197</v>
      </c>
      <c r="B433" s="368" t="s">
        <v>198</v>
      </c>
      <c r="C433" s="369"/>
      <c r="D433" s="370"/>
      <c r="E433" s="370"/>
      <c r="F433" s="371"/>
      <c r="G433" s="10"/>
    </row>
    <row r="434" spans="1:7" ht="15">
      <c r="A434" s="372"/>
      <c r="B434" s="368" t="s">
        <v>105</v>
      </c>
      <c r="C434" s="373" t="s">
        <v>106</v>
      </c>
      <c r="D434" s="374"/>
      <c r="E434" s="374"/>
      <c r="F434" s="375"/>
      <c r="G434" s="10"/>
    </row>
    <row r="435" spans="1:7" ht="15">
      <c r="A435" s="372"/>
      <c r="B435" s="376" t="s">
        <v>111</v>
      </c>
      <c r="C435" s="369" t="s">
        <v>112</v>
      </c>
      <c r="D435" s="370">
        <f>E435+F435</f>
        <v>5000</v>
      </c>
      <c r="E435" s="370"/>
      <c r="F435" s="371">
        <v>5000</v>
      </c>
      <c r="G435" s="10"/>
    </row>
    <row r="436" spans="1:7" ht="15">
      <c r="A436" s="372"/>
      <c r="B436" s="376" t="s">
        <v>115</v>
      </c>
      <c r="C436" s="369" t="s">
        <v>116</v>
      </c>
      <c r="D436" s="370">
        <f>E436+F436</f>
        <v>40000</v>
      </c>
      <c r="E436" s="370"/>
      <c r="F436" s="371">
        <v>40000</v>
      </c>
      <c r="G436" s="10"/>
    </row>
    <row r="437" spans="1:7" ht="15">
      <c r="A437" s="372"/>
      <c r="B437" s="376" t="s">
        <v>117</v>
      </c>
      <c r="C437" s="369" t="s">
        <v>118</v>
      </c>
      <c r="D437" s="370">
        <f>E437+F437</f>
        <v>0</v>
      </c>
      <c r="E437" s="370"/>
      <c r="F437" s="371">
        <v>0</v>
      </c>
      <c r="G437" s="10"/>
    </row>
    <row r="438" spans="1:7" ht="15">
      <c r="A438" s="372"/>
      <c r="B438" s="368" t="s">
        <v>123</v>
      </c>
      <c r="C438" s="373"/>
      <c r="D438" s="374">
        <f>SUM(D435:D437)</f>
        <v>45000</v>
      </c>
      <c r="E438" s="374"/>
      <c r="F438" s="375">
        <f>SUM(F434:F437)</f>
        <v>45000</v>
      </c>
      <c r="G438" s="10"/>
    </row>
    <row r="439" spans="1:7" ht="15">
      <c r="A439" s="372"/>
      <c r="B439" s="368" t="s">
        <v>142</v>
      </c>
      <c r="C439" s="373" t="s">
        <v>143</v>
      </c>
      <c r="D439" s="374">
        <f>E439+F439</f>
        <v>0</v>
      </c>
      <c r="E439" s="374"/>
      <c r="F439" s="375">
        <v>0</v>
      </c>
      <c r="G439" s="10"/>
    </row>
    <row r="440" spans="1:7" ht="15">
      <c r="A440" s="372"/>
      <c r="B440" s="303" t="s">
        <v>144</v>
      </c>
      <c r="C440" s="307" t="s">
        <v>145</v>
      </c>
      <c r="D440" s="374">
        <f>E440+F440</f>
        <v>0</v>
      </c>
      <c r="E440" s="374"/>
      <c r="F440" s="375">
        <v>0</v>
      </c>
      <c r="G440" s="10"/>
    </row>
    <row r="441" spans="1:7" ht="15">
      <c r="A441" s="372"/>
      <c r="B441" s="368" t="s">
        <v>124</v>
      </c>
      <c r="C441" s="373" t="s">
        <v>125</v>
      </c>
      <c r="D441" s="374">
        <f>D438+D439+D440</f>
        <v>45000</v>
      </c>
      <c r="E441" s="374">
        <f>SUM(E439)</f>
        <v>0</v>
      </c>
      <c r="F441" s="375">
        <f>F438+F439+F440</f>
        <v>45000</v>
      </c>
      <c r="G441" s="10"/>
    </row>
    <row r="442" spans="1:7" ht="15">
      <c r="A442" s="372"/>
      <c r="B442" s="368"/>
      <c r="C442" s="373"/>
      <c r="D442" s="374"/>
      <c r="E442" s="374"/>
      <c r="F442" s="375"/>
      <c r="G442" s="10"/>
    </row>
    <row r="443" spans="1:7" ht="15">
      <c r="A443" s="377" t="s">
        <v>199</v>
      </c>
      <c r="B443" s="378" t="s">
        <v>200</v>
      </c>
      <c r="C443" s="379"/>
      <c r="D443" s="380"/>
      <c r="E443" s="380"/>
      <c r="F443" s="381"/>
      <c r="G443" s="10"/>
    </row>
    <row r="444" spans="1:10" ht="15">
      <c r="A444" s="382"/>
      <c r="B444" s="383"/>
      <c r="C444" s="379"/>
      <c r="D444" s="380"/>
      <c r="E444" s="380"/>
      <c r="F444" s="381"/>
      <c r="G444" s="10"/>
      <c r="J444" t="s">
        <v>258</v>
      </c>
    </row>
    <row r="445" spans="1:17" ht="21">
      <c r="A445" s="382"/>
      <c r="B445" s="378" t="s">
        <v>100</v>
      </c>
      <c r="C445" s="384" t="s">
        <v>11</v>
      </c>
      <c r="D445" s="385">
        <f>E445+F445</f>
        <v>47500</v>
      </c>
      <c r="E445" s="385"/>
      <c r="F445" s="386">
        <v>47500</v>
      </c>
      <c r="G445" s="10"/>
      <c r="J445">
        <v>101</v>
      </c>
      <c r="K445">
        <v>47500</v>
      </c>
      <c r="L445">
        <v>10.5</v>
      </c>
      <c r="M445">
        <f>K445*L445%</f>
        <v>4987.5</v>
      </c>
      <c r="N445">
        <v>2.8</v>
      </c>
      <c r="O445">
        <f>K445*N445%</f>
        <v>1329.9999999999998</v>
      </c>
      <c r="P445">
        <v>4.8</v>
      </c>
      <c r="Q445">
        <f>K445*P445%</f>
        <v>2280</v>
      </c>
    </row>
    <row r="446" spans="1:17" ht="21">
      <c r="A446" s="382"/>
      <c r="B446" s="378" t="s">
        <v>101</v>
      </c>
      <c r="C446" s="384" t="s">
        <v>102</v>
      </c>
      <c r="D446" s="385">
        <f>E446+F446</f>
        <v>500</v>
      </c>
      <c r="E446" s="385"/>
      <c r="F446" s="386">
        <v>500</v>
      </c>
      <c r="G446" s="10"/>
      <c r="J446">
        <v>208</v>
      </c>
      <c r="K446">
        <v>500</v>
      </c>
      <c r="P446">
        <v>4.8</v>
      </c>
      <c r="Q446">
        <f>K446*P446%</f>
        <v>24</v>
      </c>
    </row>
    <row r="447" spans="1:17" ht="21">
      <c r="A447" s="382"/>
      <c r="B447" s="387" t="s">
        <v>103</v>
      </c>
      <c r="C447" s="384" t="s">
        <v>104</v>
      </c>
      <c r="D447" s="385">
        <f>E447+F447</f>
        <v>8620</v>
      </c>
      <c r="E447" s="385"/>
      <c r="F447" s="386">
        <v>8620</v>
      </c>
      <c r="G447" s="10"/>
      <c r="K447">
        <f>SUM(K445:K446)</f>
        <v>48000</v>
      </c>
      <c r="M447">
        <f>SUM(M445:M446)</f>
        <v>4987.5</v>
      </c>
      <c r="O447">
        <f>SUM(O445:O446)</f>
        <v>1329.9999999999998</v>
      </c>
      <c r="Q447">
        <f>SUM(Q445:Q446)</f>
        <v>2304</v>
      </c>
    </row>
    <row r="448" spans="1:7" ht="15">
      <c r="A448" s="382"/>
      <c r="B448" s="378" t="s">
        <v>105</v>
      </c>
      <c r="C448" s="384" t="s">
        <v>106</v>
      </c>
      <c r="D448" s="385"/>
      <c r="E448" s="385"/>
      <c r="F448" s="386">
        <v>0</v>
      </c>
      <c r="G448" s="10"/>
    </row>
    <row r="449" spans="1:7" ht="15">
      <c r="A449" s="382"/>
      <c r="B449" s="383" t="s">
        <v>111</v>
      </c>
      <c r="C449" s="379" t="s">
        <v>112</v>
      </c>
      <c r="D449" s="385">
        <f>E449+F449</f>
        <v>200</v>
      </c>
      <c r="E449" s="380"/>
      <c r="F449" s="381">
        <v>200</v>
      </c>
      <c r="G449" s="10"/>
    </row>
    <row r="450" spans="1:13" ht="15">
      <c r="A450" s="382"/>
      <c r="B450" s="383" t="s">
        <v>113</v>
      </c>
      <c r="C450" s="379" t="s">
        <v>114</v>
      </c>
      <c r="D450" s="385">
        <f>E450+F450</f>
        <v>1500</v>
      </c>
      <c r="E450" s="380"/>
      <c r="F450" s="381">
        <v>1500</v>
      </c>
      <c r="G450" s="10"/>
      <c r="M450">
        <f>M447+O447+Q447</f>
        <v>8621.5</v>
      </c>
    </row>
    <row r="451" spans="1:7" ht="15">
      <c r="A451" s="382"/>
      <c r="B451" s="383" t="s">
        <v>115</v>
      </c>
      <c r="C451" s="379" t="s">
        <v>116</v>
      </c>
      <c r="D451" s="385">
        <f>E451+F451</f>
        <v>0</v>
      </c>
      <c r="E451" s="380"/>
      <c r="F451" s="381">
        <v>0</v>
      </c>
      <c r="G451" s="10"/>
    </row>
    <row r="452" spans="1:7" ht="15">
      <c r="A452" s="382"/>
      <c r="B452" s="378" t="s">
        <v>124</v>
      </c>
      <c r="C452" s="384" t="s">
        <v>125</v>
      </c>
      <c r="D452" s="385">
        <f>SUM(D445:D451)</f>
        <v>58320</v>
      </c>
      <c r="E452" s="385"/>
      <c r="F452" s="386">
        <f>SUM(F445:F451)</f>
        <v>58320</v>
      </c>
      <c r="G452" s="10"/>
    </row>
    <row r="453" spans="1:7" ht="15">
      <c r="A453" s="382"/>
      <c r="B453" s="378"/>
      <c r="C453" s="384"/>
      <c r="D453" s="385"/>
      <c r="E453" s="385"/>
      <c r="F453" s="386"/>
      <c r="G453" s="10"/>
    </row>
    <row r="454" spans="1:7" ht="31.5">
      <c r="A454" s="388" t="s">
        <v>201</v>
      </c>
      <c r="B454" s="389" t="s">
        <v>202</v>
      </c>
      <c r="C454" s="390"/>
      <c r="D454" s="396">
        <f>D455+D456</f>
        <v>10120</v>
      </c>
      <c r="E454" s="396"/>
      <c r="F454" s="397">
        <f>F455+F456</f>
        <v>10120</v>
      </c>
      <c r="G454" s="10"/>
    </row>
    <row r="455" spans="1:7" ht="15">
      <c r="A455" s="393"/>
      <c r="B455" s="426" t="s">
        <v>283</v>
      </c>
      <c r="C455" s="427" t="s">
        <v>246</v>
      </c>
      <c r="D455" s="391">
        <f>F455</f>
        <v>420</v>
      </c>
      <c r="E455" s="391"/>
      <c r="F455" s="392">
        <v>420</v>
      </c>
      <c r="G455" s="10"/>
    </row>
    <row r="456" spans="1:7" ht="15">
      <c r="A456" s="395" t="s">
        <v>203</v>
      </c>
      <c r="B456" s="389" t="s">
        <v>204</v>
      </c>
      <c r="C456" s="390"/>
      <c r="D456" s="396">
        <f>D462</f>
        <v>9700</v>
      </c>
      <c r="E456" s="396"/>
      <c r="F456" s="397">
        <f>F462</f>
        <v>9700</v>
      </c>
      <c r="G456" s="10"/>
    </row>
    <row r="457" spans="1:7" ht="15">
      <c r="A457" s="398"/>
      <c r="B457" s="394"/>
      <c r="C457" s="390"/>
      <c r="D457" s="391"/>
      <c r="E457" s="391"/>
      <c r="F457" s="392"/>
      <c r="G457" s="10"/>
    </row>
    <row r="458" spans="1:7" ht="21">
      <c r="A458" s="398"/>
      <c r="B458" s="389" t="s">
        <v>205</v>
      </c>
      <c r="C458" s="399" t="s">
        <v>206</v>
      </c>
      <c r="D458" s="396"/>
      <c r="E458" s="396"/>
      <c r="F458" s="397"/>
      <c r="G458" s="10"/>
    </row>
    <row r="459" spans="1:7" ht="22.5">
      <c r="A459" s="398"/>
      <c r="B459" s="400" t="s">
        <v>207</v>
      </c>
      <c r="C459" s="390" t="s">
        <v>208</v>
      </c>
      <c r="D459" s="391"/>
      <c r="E459" s="391"/>
      <c r="F459" s="392"/>
      <c r="G459" s="10"/>
    </row>
    <row r="460" spans="1:7" ht="22.5">
      <c r="A460" s="398"/>
      <c r="B460" s="400" t="s">
        <v>209</v>
      </c>
      <c r="C460" s="390" t="s">
        <v>210</v>
      </c>
      <c r="D460" s="391">
        <f>F460</f>
        <v>9700</v>
      </c>
      <c r="E460" s="391"/>
      <c r="F460" s="392">
        <v>9700</v>
      </c>
      <c r="G460" s="10"/>
    </row>
    <row r="461" spans="1:7" ht="15">
      <c r="A461" s="401"/>
      <c r="B461" s="402" t="s">
        <v>123</v>
      </c>
      <c r="C461" s="403"/>
      <c r="D461" s="396"/>
      <c r="E461" s="396"/>
      <c r="F461" s="397"/>
      <c r="G461" s="10"/>
    </row>
    <row r="462" spans="1:7" ht="15">
      <c r="A462" s="398"/>
      <c r="B462" s="389" t="s">
        <v>124</v>
      </c>
      <c r="C462" s="399" t="s">
        <v>125</v>
      </c>
      <c r="D462" s="396">
        <f>SUM(D458:D461)</f>
        <v>9700</v>
      </c>
      <c r="E462" s="396"/>
      <c r="F462" s="397">
        <f>SUM(F458:F461)</f>
        <v>9700</v>
      </c>
      <c r="G462" s="10"/>
    </row>
    <row r="463" spans="1:7" ht="15">
      <c r="A463" s="398"/>
      <c r="B463" s="394"/>
      <c r="C463" s="390"/>
      <c r="D463" s="391"/>
      <c r="E463" s="391"/>
      <c r="F463" s="392"/>
      <c r="G463" s="10"/>
    </row>
    <row r="464" spans="1:7" ht="15">
      <c r="A464" s="398"/>
      <c r="B464" s="394"/>
      <c r="C464" s="390"/>
      <c r="D464" s="391"/>
      <c r="E464" s="391"/>
      <c r="F464" s="392"/>
      <c r="G464" s="10"/>
    </row>
    <row r="465" spans="1:7" ht="15">
      <c r="A465" s="404" t="s">
        <v>211</v>
      </c>
      <c r="B465" s="389" t="s">
        <v>212</v>
      </c>
      <c r="C465" s="390"/>
      <c r="D465" s="391"/>
      <c r="E465" s="391"/>
      <c r="F465" s="392"/>
      <c r="G465" s="10"/>
    </row>
    <row r="466" spans="1:7" ht="15">
      <c r="A466" s="398"/>
      <c r="B466" s="394"/>
      <c r="C466" s="390"/>
      <c r="D466" s="391"/>
      <c r="E466" s="391"/>
      <c r="F466" s="392"/>
      <c r="G466" s="10"/>
    </row>
    <row r="467" spans="1:7" ht="21">
      <c r="A467" s="405"/>
      <c r="B467" s="389" t="s">
        <v>213</v>
      </c>
      <c r="C467" s="399" t="s">
        <v>214</v>
      </c>
      <c r="D467" s="396">
        <f>E467+F467</f>
        <v>49613</v>
      </c>
      <c r="E467" s="396">
        <v>27893</v>
      </c>
      <c r="F467" s="397">
        <v>21720</v>
      </c>
      <c r="G467" s="10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МДААР</dc:creator>
  <cp:keywords/>
  <dc:description/>
  <cp:lastModifiedBy>msuser</cp:lastModifiedBy>
  <cp:lastPrinted>2015-01-22T11:45:27Z</cp:lastPrinted>
  <dcterms:created xsi:type="dcterms:W3CDTF">2012-01-16T13:52:10Z</dcterms:created>
  <dcterms:modified xsi:type="dcterms:W3CDTF">2015-01-23T12:40:37Z</dcterms:modified>
  <cp:category/>
  <cp:version/>
  <cp:contentType/>
  <cp:contentStatus/>
</cp:coreProperties>
</file>